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-2022" sheetId="1" r:id="rId1"/>
  </sheets>
  <externalReferences>
    <externalReference r:id="rId4"/>
  </externalReferences>
  <definedNames>
    <definedName name="double_rate_tariff">'[1]Титульный'!$F$34</definedName>
    <definedName name="kind_of_control_method">'[1]TEHSHEET'!$K$2:$K$7</definedName>
    <definedName name="org">'[1]Титульный'!$F$21</definedName>
    <definedName name="periodEnd">'[1]Титульный'!$F$17</definedName>
    <definedName name="periodStart">'[1]Титульный'!$F$16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</definedNames>
  <calcPr fullCalcOnLoad="1" refMode="R1C1"/>
</workbook>
</file>

<file path=xl/sharedStrings.xml><?xml version="1.0" encoding="utf-8"?>
<sst xmlns="http://schemas.openxmlformats.org/spreadsheetml/2006/main" count="80" uniqueCount="62">
  <si>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</si>
  <si>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№ п/п</t>
  </si>
  <si>
    <t>Информация, подлежащая раскрытию</t>
  </si>
  <si>
    <t>Значение</t>
  </si>
  <si>
    <t>1</t>
  </si>
  <si>
    <t>2</t>
  </si>
  <si>
    <t>3</t>
  </si>
  <si>
    <t>Раскрытие информации в соответствии с формой 2.14 Приказа ФСТ России N 129 от 15 мая 2013 г.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</si>
  <si>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</si>
  <si>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</si>
  <si>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</si>
  <si>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</si>
  <si>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</si>
  <si>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</si>
  <si>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с 01.01.2018 по 31.12.2018</t>
  </si>
  <si>
    <t>метод экономически обоснованных расходов (затрат)</t>
  </si>
  <si>
    <t>1.2.2</t>
  </si>
  <si>
    <t>с 01.01.2019 по 31.12.2019</t>
  </si>
  <si>
    <t>метод индексации установленных тарифов</t>
  </si>
  <si>
    <t>1.2.3</t>
  </si>
  <si>
    <t>с 01.01.2020 по 31.12.2020</t>
  </si>
  <si>
    <t>1.2.4</t>
  </si>
  <si>
    <t>с 01.01.2021 по 31.12.2021</t>
  </si>
  <si>
    <t>1.2.5</t>
  </si>
  <si>
    <t>с 01.01.2022 по 31.12.2022</t>
  </si>
  <si>
    <t>1.3</t>
  </si>
  <si>
    <t>Расчетная величина тарифов</t>
  </si>
  <si>
    <t>1.3.1</t>
  </si>
  <si>
    <t>1.3.2</t>
  </si>
  <si>
    <t>1.3.3</t>
  </si>
  <si>
    <t>1.3.4</t>
  </si>
  <si>
    <t>1.3.5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</si>
  <si>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</si>
  <si>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</si>
  <si>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</si>
  <si>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</si>
  <si>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http://bru.ugmk.com/ru/business/for-client/uhv/index.php?from15=2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</si>
  <si>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</si>
  <si>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</si>
  <si>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</si>
  <si>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</si>
  <si>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</si>
  <si>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</si>
  <si>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</si>
  <si>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</si>
  <si>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</si>
  <si>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</si>
  <si>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</si>
  <si>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</si>
  <si>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</si>
  <si>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</si>
  <si>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</si>
  <si>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</si>
  <si>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</si>
  <si>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Раскрытие информации в соответствии с формой 2.13 Приказа ФСТ России N 129 от 15 мая 2013 г.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</si>
  <si>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</si>
  <si>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</si>
  <si>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</si>
  <si>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</si>
  <si>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Место размещения положения о закупках регулируемой организации</t>
  </si>
  <si>
    <t>2.3</t>
  </si>
  <si>
    <t>Cведения о планировании закупочных процедур и результатах их проведения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</si>
</sst>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33" borderId="0" xfId="55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4" fillId="34" borderId="0" xfId="55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4" fillId="33" borderId="11" xfId="55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0" fillId="34" borderId="11" xfId="50" applyFont="1" applyFill="1" applyBorder="1" applyAlignment="1" applyProtection="1">
      <alignment horizontal="center" vertical="center" wrapText="1"/>
      <protection/>
    </xf>
    <xf numFmtId="49" fontId="7" fillId="33" borderId="11" xfId="50" applyNumberFormat="1" applyFont="1" applyFill="1" applyBorder="1" applyAlignment="1" applyProtection="1">
      <alignment horizontal="center" vertical="center" wrapText="1"/>
      <protection/>
    </xf>
    <xf numFmtId="49" fontId="7" fillId="34" borderId="11" xfId="50" applyNumberFormat="1" applyFont="1" applyFill="1" applyBorder="1" applyAlignment="1" applyProtection="1">
      <alignment horizontal="center" vertical="center" wrapText="1"/>
      <protection/>
    </xf>
    <xf numFmtId="49" fontId="4" fillId="33" borderId="11" xfId="50" applyNumberFormat="1" applyFont="1" applyFill="1" applyBorder="1" applyAlignment="1" applyProtection="1">
      <alignment horizontal="left" vertical="center" indent="1"/>
      <protection/>
    </xf>
    <xf numFmtId="49" fontId="4" fillId="34" borderId="11" xfId="50" applyNumberFormat="1" applyFont="1" applyFill="1" applyBorder="1" applyAlignment="1" applyProtection="1">
      <alignment horizontal="left" vertical="center" indent="1"/>
      <protection/>
    </xf>
    <xf numFmtId="49" fontId="0" fillId="33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8" fillId="34" borderId="11" xfId="55" applyFont="1" applyFill="1" applyBorder="1" applyAlignment="1" applyProtection="1">
      <alignment vertical="center" wrapText="1"/>
      <protection/>
    </xf>
    <xf numFmtId="0" fontId="0" fillId="0" borderId="11" xfId="55" applyFont="1" applyFill="1" applyBorder="1" applyAlignment="1" applyProtection="1">
      <alignment horizontal="left" vertical="center" wrapText="1" indent="1"/>
      <protection/>
    </xf>
    <xf numFmtId="0" fontId="0" fillId="0" borderId="11" xfId="55" applyFont="1" applyFill="1" applyBorder="1" applyAlignment="1" applyProtection="1">
      <alignment horizontal="left" vertical="center" wrapText="1" indent="2"/>
      <protection/>
    </xf>
    <xf numFmtId="0" fontId="4" fillId="34" borderId="11" xfId="55" applyNumberFormat="1" applyFont="1" applyFill="1" applyBorder="1" applyAlignment="1" applyProtection="1">
      <alignment horizontal="left" vertical="center" wrapText="1"/>
      <protection locked="0"/>
    </xf>
    <xf numFmtId="4" fontId="4" fillId="34" borderId="11" xfId="55" applyNumberFormat="1" applyFont="1" applyFill="1" applyBorder="1" applyAlignment="1" applyProtection="1">
      <alignment horizontal="right" vertical="center" wrapText="1"/>
      <protection locked="0"/>
    </xf>
    <xf numFmtId="4" fontId="0" fillId="34" borderId="11" xfId="55" applyNumberFormat="1" applyFont="1" applyFill="1" applyBorder="1" applyAlignment="1" applyProtection="1">
      <alignment horizontal="right" vertical="center" wrapText="1"/>
      <protection/>
    </xf>
    <xf numFmtId="49" fontId="9" fillId="34" borderId="11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55" applyFont="1" applyFill="1" applyBorder="1" applyAlignment="1" applyProtection="1">
      <alignment horizontal="left" vertical="center" wrapText="1"/>
      <protection/>
    </xf>
    <xf numFmtId="49" fontId="0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Border="1" applyAlignment="1">
      <alignment horizontal="center" vertical="center" wrapText="1"/>
      <protection/>
    </xf>
    <xf numFmtId="0" fontId="4" fillId="0" borderId="0" xfId="4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13</xdr:row>
      <xdr:rowOff>0</xdr:rowOff>
    </xdr:from>
    <xdr:ext cx="190500" cy="3143250"/>
    <xdr:grpSp>
      <xdr:nvGrpSpPr>
        <xdr:cNvPr id="1" name="shCalendar" hidden="1"/>
        <xdr:cNvGrpSpPr>
          <a:grpSpLocks/>
        </xdr:cNvGrpSpPr>
      </xdr:nvGrpSpPr>
      <xdr:grpSpPr>
        <a:xfrm>
          <a:off x="3667125" y="4048125"/>
          <a:ext cx="190500" cy="31432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13</xdr:row>
      <xdr:rowOff>0</xdr:rowOff>
    </xdr:from>
    <xdr:ext cx="190500" cy="3143250"/>
    <xdr:grpSp>
      <xdr:nvGrpSpPr>
        <xdr:cNvPr id="4" name="shCalendar" hidden="1"/>
        <xdr:cNvGrpSpPr>
          <a:grpSpLocks/>
        </xdr:cNvGrpSpPr>
      </xdr:nvGrpSpPr>
      <xdr:grpSpPr>
        <a:xfrm>
          <a:off x="3667125" y="4048125"/>
          <a:ext cx="190500" cy="31432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4;&#1090;&#1095;&#1077;&#1090;&#1099;\&#1045;&#1048;&#1040;&#1057;\2017\&#1058;&#1072;&#1088;&#1080;&#1092;&#1099;\JKH.OPEN.INFO.REQUEST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HVS"/>
    </sheetNames>
    <definedNames>
      <definedName name="modfrmDateChoose.CalendarShow"/>
    </definedNames>
    <sheetDataSet>
      <sheetData sheetId="6">
        <row r="16">
          <cell r="F16" t="str">
            <v>01.01.2018</v>
          </cell>
        </row>
        <row r="17">
          <cell r="F17" t="str">
            <v>31.12.2022</v>
          </cell>
        </row>
        <row r="21">
          <cell r="F21" t="str">
            <v>Открытое акционерное общество "Богословское рудоуправление", г.Краснотурьинск</v>
          </cell>
        </row>
        <row r="34">
          <cell r="F34" t="str">
            <v>нет</v>
          </cell>
        </row>
      </sheetData>
      <sheetData sheetId="16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00390625" style="0" customWidth="1"/>
    <col min="2" max="2" width="48.421875" style="0" customWidth="1"/>
    <col min="3" max="3" width="37.57421875" style="4" customWidth="1"/>
  </cols>
  <sheetData>
    <row r="1" spans="1:3" ht="38.25" customHeight="1">
      <c r="A1" s="23" t="s">
        <v>0</v>
      </c>
      <c r="B1" s="23"/>
      <c r="C1" s="23"/>
    </row>
    <row r="2" spans="1:3" ht="15">
      <c r="A2" s="24" t="str">
        <f>IF(org=0,"Не определено",org)</f>
        <v>Открытое акционерное общество "Богословское рудоуправление", г.Краснотурьинск</v>
      </c>
      <c r="B2" s="24"/>
      <c r="C2" s="24"/>
    </row>
    <row r="3" spans="1:3" ht="15">
      <c r="A3" s="1"/>
      <c r="B3" s="2"/>
      <c r="C3" s="3"/>
    </row>
    <row r="4" spans="1:3" ht="26.25" customHeight="1">
      <c r="A4" s="5" t="s">
        <v>1</v>
      </c>
      <c r="B4" s="6" t="s">
        <v>2</v>
      </c>
      <c r="C4" s="7" t="s">
        <v>3</v>
      </c>
    </row>
    <row r="5" spans="1:3" ht="15">
      <c r="A5" s="8" t="s">
        <v>4</v>
      </c>
      <c r="B5" s="8" t="s">
        <v>5</v>
      </c>
      <c r="C5" s="9" t="s">
        <v>6</v>
      </c>
    </row>
    <row r="6" spans="1:3" ht="15">
      <c r="A6" s="10" t="s">
        <v>7</v>
      </c>
      <c r="B6" s="10"/>
      <c r="C6" s="11"/>
    </row>
    <row r="7" spans="1:3" ht="43.5" customHeight="1">
      <c r="A7" s="12" t="s">
        <v>4</v>
      </c>
      <c r="B7" s="13" t="s">
        <v>8</v>
      </c>
      <c r="C7" s="14"/>
    </row>
    <row r="8" spans="1:3" ht="49.5" customHeight="1">
      <c r="A8" s="12" t="s">
        <v>9</v>
      </c>
      <c r="B8" s="15" t="s">
        <v>10</v>
      </c>
      <c r="C8" s="14"/>
    </row>
    <row r="9" spans="1:3" ht="17.25" customHeight="1">
      <c r="A9" s="12" t="s">
        <v>11</v>
      </c>
      <c r="B9" s="15" t="s">
        <v>12</v>
      </c>
      <c r="C9" s="14"/>
    </row>
    <row r="10" spans="1:3" ht="22.5" customHeight="1">
      <c r="A10" s="12" t="s">
        <v>13</v>
      </c>
      <c r="B10" s="16" t="s">
        <v>14</v>
      </c>
      <c r="C10" s="17" t="s">
        <v>15</v>
      </c>
    </row>
    <row r="11" spans="1:3" ht="19.5" customHeight="1">
      <c r="A11" s="12" t="s">
        <v>16</v>
      </c>
      <c r="B11" s="16" t="s">
        <v>17</v>
      </c>
      <c r="C11" s="17" t="s">
        <v>18</v>
      </c>
    </row>
    <row r="12" spans="1:3" ht="21.75" customHeight="1">
      <c r="A12" s="12" t="s">
        <v>19</v>
      </c>
      <c r="B12" s="16" t="s">
        <v>20</v>
      </c>
      <c r="C12" s="17" t="s">
        <v>18</v>
      </c>
    </row>
    <row r="13" spans="1:3" ht="20.25" customHeight="1">
      <c r="A13" s="12" t="s">
        <v>21</v>
      </c>
      <c r="B13" s="16" t="s">
        <v>22</v>
      </c>
      <c r="C13" s="17" t="s">
        <v>18</v>
      </c>
    </row>
    <row r="14" spans="1:3" ht="20.25" customHeight="1">
      <c r="A14" s="12" t="s">
        <v>23</v>
      </c>
      <c r="B14" s="16" t="s">
        <v>24</v>
      </c>
      <c r="C14" s="17" t="s">
        <v>18</v>
      </c>
    </row>
    <row r="15" spans="1:3" ht="15">
      <c r="A15" s="12" t="s">
        <v>25</v>
      </c>
      <c r="B15" s="15" t="s">
        <v>26</v>
      </c>
      <c r="C15" s="14"/>
    </row>
    <row r="16" spans="1:3" ht="30">
      <c r="A16" s="12" t="s">
        <v>27</v>
      </c>
      <c r="B16" s="16" t="str">
        <f>"с 01.01.2018 по 31.12.2018"&amp;IF(double_rate_tariff="да",,", "&amp;unit_tariff_single_rate)</f>
        <v>с 01.01.2018 по 31.12.2018, руб/м3</v>
      </c>
      <c r="C16" s="18">
        <f>C24/C30</f>
        <v>8.652608616615161</v>
      </c>
    </row>
    <row r="17" spans="1:3" ht="30">
      <c r="A17" s="12" t="s">
        <v>28</v>
      </c>
      <c r="B17" s="16" t="str">
        <f>"с 01.01.2019 по 31.12.2019"&amp;IF(double_rate_tariff="да",,", "&amp;unit_tariff_single_rate)</f>
        <v>с 01.01.2019 по 31.12.2019, руб/м3</v>
      </c>
      <c r="C17" s="18">
        <f>C25/C31</f>
        <v>8.982275949827303</v>
      </c>
    </row>
    <row r="18" spans="1:3" ht="30">
      <c r="A18" s="12" t="s">
        <v>29</v>
      </c>
      <c r="B18" s="16" t="str">
        <f>"с 01.01.2020 по 31.12.2020"&amp;IF(double_rate_tariff="да",,", "&amp;unit_tariff_single_rate)</f>
        <v>с 01.01.2020 по 31.12.2020, руб/м3</v>
      </c>
      <c r="C18" s="18">
        <f>C26/C32</f>
        <v>9.463006726049809</v>
      </c>
    </row>
    <row r="19" spans="1:3" ht="30">
      <c r="A19" s="12" t="s">
        <v>30</v>
      </c>
      <c r="B19" s="16" t="str">
        <f>"с 01.01.2021 по 31.12.2021"&amp;IF(double_rate_tariff="да",,", "&amp;unit_tariff_single_rate)</f>
        <v>с 01.01.2021 по 31.12.2021, руб/м3</v>
      </c>
      <c r="C19" s="18">
        <f>C27/C33</f>
        <v>9.983275768042175</v>
      </c>
    </row>
    <row r="20" spans="1:3" ht="30">
      <c r="A20" s="12" t="s">
        <v>31</v>
      </c>
      <c r="B20" s="16" t="str">
        <f>"с 01.01.2022 по 31.12.2022"&amp;IF(double_rate_tariff="да",,", "&amp;unit_tariff_single_rate)</f>
        <v>с 01.01.2022 по 31.12.2022, руб/м3</v>
      </c>
      <c r="C20" s="18">
        <f>C28/C34</f>
        <v>10.542083257589528</v>
      </c>
    </row>
    <row r="21" spans="1:3" ht="15">
      <c r="A21" s="12" t="s">
        <v>32</v>
      </c>
      <c r="B21" s="15" t="s">
        <v>33</v>
      </c>
      <c r="C21" s="19" t="str">
        <f>"с "&amp;periodStart&amp;" по "&amp;periodEnd&amp;" гг."</f>
        <v>с 01.01.2018 по 31.12.2022 гг.</v>
      </c>
    </row>
    <row r="22" spans="1:3" ht="58.5" customHeight="1">
      <c r="A22" s="12" t="s">
        <v>34</v>
      </c>
      <c r="B22" s="15" t="s">
        <v>35</v>
      </c>
      <c r="C22" s="20" t="s">
        <v>36</v>
      </c>
    </row>
    <row r="23" spans="1:3" ht="30">
      <c r="A23" s="12" t="s">
        <v>37</v>
      </c>
      <c r="B23" s="15" t="s">
        <v>38</v>
      </c>
      <c r="C23" s="19">
        <f>SUM(C24:C28)</f>
        <v>52395.100000000006</v>
      </c>
    </row>
    <row r="24" spans="1:3" ht="15">
      <c r="A24" s="12" t="s">
        <v>39</v>
      </c>
      <c r="B24" s="16" t="s">
        <v>14</v>
      </c>
      <c r="C24" s="18">
        <v>9519.6</v>
      </c>
    </row>
    <row r="25" spans="1:3" ht="15">
      <c r="A25" s="12" t="s">
        <v>40</v>
      </c>
      <c r="B25" s="16" t="s">
        <v>17</v>
      </c>
      <c r="C25" s="18">
        <v>9882.3</v>
      </c>
    </row>
    <row r="26" spans="1:3" ht="15">
      <c r="A26" s="12" t="s">
        <v>41</v>
      </c>
      <c r="B26" s="16" t="s">
        <v>20</v>
      </c>
      <c r="C26" s="18">
        <v>10411.2</v>
      </c>
    </row>
    <row r="27" spans="1:3" ht="15">
      <c r="A27" s="12" t="s">
        <v>42</v>
      </c>
      <c r="B27" s="16" t="s">
        <v>22</v>
      </c>
      <c r="C27" s="18">
        <v>10983.6</v>
      </c>
    </row>
    <row r="28" spans="1:3" ht="15">
      <c r="A28" s="12" t="s">
        <v>43</v>
      </c>
      <c r="B28" s="16" t="s">
        <v>24</v>
      </c>
      <c r="C28" s="18">
        <v>11598.4</v>
      </c>
    </row>
    <row r="29" spans="1:3" ht="30">
      <c r="A29" s="12" t="s">
        <v>44</v>
      </c>
      <c r="B29" s="15" t="str">
        <f>"Годовой объем отпущенной потребителям воды, "&amp;unit_tariff_useful_output</f>
        <v>Годовой объем отпущенной потребителям воды, тыс м3</v>
      </c>
      <c r="C29" s="14"/>
    </row>
    <row r="30" spans="1:3" ht="15">
      <c r="A30" s="12" t="s">
        <v>45</v>
      </c>
      <c r="B30" s="16" t="s">
        <v>14</v>
      </c>
      <c r="C30" s="18">
        <v>1100.2</v>
      </c>
    </row>
    <row r="31" spans="1:3" ht="15">
      <c r="A31" s="12" t="s">
        <v>46</v>
      </c>
      <c r="B31" s="16" t="s">
        <v>17</v>
      </c>
      <c r="C31" s="18">
        <v>1100.2</v>
      </c>
    </row>
    <row r="32" spans="1:3" ht="15">
      <c r="A32" s="12" t="s">
        <v>47</v>
      </c>
      <c r="B32" s="16" t="s">
        <v>20</v>
      </c>
      <c r="C32" s="18">
        <v>1100.2</v>
      </c>
    </row>
    <row r="33" spans="1:3" ht="15">
      <c r="A33" s="12" t="s">
        <v>48</v>
      </c>
      <c r="B33" s="16" t="s">
        <v>22</v>
      </c>
      <c r="C33" s="18">
        <v>1100.2</v>
      </c>
    </row>
    <row r="34" spans="1:3" ht="15">
      <c r="A34" s="12" t="s">
        <v>49</v>
      </c>
      <c r="B34" s="16" t="s">
        <v>24</v>
      </c>
      <c r="C34" s="18">
        <v>1100.2</v>
      </c>
    </row>
    <row r="35" spans="1:3" ht="165">
      <c r="A35" s="12" t="s">
        <v>50</v>
      </c>
      <c r="B35" s="15" t="s">
        <v>51</v>
      </c>
      <c r="C35" s="18">
        <v>131</v>
      </c>
    </row>
    <row r="36" spans="1:3" ht="135">
      <c r="A36" s="12" t="s">
        <v>52</v>
      </c>
      <c r="B36" s="15" t="s">
        <v>53</v>
      </c>
      <c r="C36" s="18">
        <v>0</v>
      </c>
    </row>
    <row r="37" spans="1:3" ht="15">
      <c r="A37" s="10" t="s">
        <v>54</v>
      </c>
      <c r="B37" s="10"/>
      <c r="C37" s="11"/>
    </row>
    <row r="38" spans="1:3" ht="75">
      <c r="A38" s="12" t="s">
        <v>5</v>
      </c>
      <c r="B38" s="21" t="s">
        <v>55</v>
      </c>
      <c r="C38" s="14"/>
    </row>
    <row r="39" spans="1:3" ht="45">
      <c r="A39" s="12" t="s">
        <v>56</v>
      </c>
      <c r="B39" s="15" t="s">
        <v>57</v>
      </c>
      <c r="C39" s="22" t="s">
        <v>36</v>
      </c>
    </row>
    <row r="40" spans="1:3" ht="30">
      <c r="A40" s="12" t="s">
        <v>58</v>
      </c>
      <c r="B40" s="15" t="s">
        <v>59</v>
      </c>
      <c r="C40" s="22" t="s">
        <v>36</v>
      </c>
    </row>
    <row r="41" spans="1:3" ht="30">
      <c r="A41" s="12" t="s">
        <v>60</v>
      </c>
      <c r="B41" s="15" t="s">
        <v>61</v>
      </c>
      <c r="C41" s="22" t="s">
        <v>36</v>
      </c>
    </row>
  </sheetData>
  <sheetProtection/>
  <mergeCells count="2">
    <mergeCell ref="A1:C1"/>
    <mergeCell ref="A2:C2"/>
  </mergeCells>
  <dataValidations count="3"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C22">
      <formula1>900</formula1>
    </dataValidation>
    <dataValidation type="decimal" allowBlank="1" showErrorMessage="1" errorTitle="Ошибка" error="Допускается ввод только неотрицательных чисел!" sqref="C35:C36 C24:C28 C30:C34 C16:C2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9:C41">
      <formula1>900</formula1>
    </dataValidation>
  </dataValidations>
  <hyperlinks>
    <hyperlink ref="C22" location="'Стандарты'!$F$38" tooltip="Кликните по гиперссылке, чтобы перейти на сайт или отредактировать её" display="http://bru.ugmk.com/ru/business/for-client/uhv/index.php?from15=2"/>
  </hyperlinks>
  <printOptions/>
  <pageMargins left="0.7" right="0.7" top="0.75" bottom="0.75" header="0.3" footer="0.3"/>
  <pageSetup orientation="portrait" paperSize="9"/>
  <ignoredErrors>
    <ignoredError sqref="C16:C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2017-04-28T09:38:25Z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