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-sp-melk\Desktop\"/>
    </mc:Choice>
  </mc:AlternateContent>
  <bookViews>
    <workbookView xWindow="0" yWindow="0" windowWidth="19200" windowHeight="11745"/>
  </bookViews>
  <sheets>
    <sheet name="ФХД 2017" sheetId="1" r:id="rId1"/>
    <sheet name="2017" sheetId="2" r:id="rId2"/>
  </sheets>
  <externalReferences>
    <externalReference r:id="rId3"/>
  </externalReferences>
  <definedNames>
    <definedName name="List02_p3">'ФХД 2017'!$G$13</definedName>
    <definedName name="List02_p4">'ФХД 2017'!$G$46</definedName>
    <definedName name="org">[1]Титульный!$F$17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A3" i="2"/>
  <c r="D50" i="1"/>
  <c r="D47" i="1"/>
  <c r="D53" i="1" s="1"/>
  <c r="D46" i="1"/>
  <c r="D42" i="1"/>
  <c r="D39" i="1"/>
  <c r="D37" i="1"/>
  <c r="D31" i="1"/>
  <c r="D11" i="1"/>
  <c r="D6" i="1"/>
  <c r="D9" i="1" l="1"/>
  <c r="D52" i="1"/>
</calcChain>
</file>

<file path=xl/sharedStrings.xml><?xml version="1.0" encoding="utf-8"?>
<sst xmlns="http://schemas.openxmlformats.org/spreadsheetml/2006/main" count="216" uniqueCount="143">
  <si>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</si>
  <si>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</si>
  <si>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</si>
  <si>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</si>
  <si>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</si>
  <si>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</si>
  <si>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</si>
  <si>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</si>
  <si>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</si>
  <si>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</si>
  <si>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</si>
  <si>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</si>
  <si>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питьевая вода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</si>
  <si>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</si>
  <si>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</si>
  <si>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</si>
  <si>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</si>
  <si>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</si>
  <si>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</si>
  <si>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</si>
  <si>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</si>
  <si>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</si>
  <si>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</si>
  <si>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</si>
  <si>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</si>
  <si>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</si>
  <si>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</si>
  <si>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</si>
  <si>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</si>
  <si>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</si>
  <si>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</si>
  <si>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</si>
  <si>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</si>
  <si>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</si>
  <si>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</si>
  <si>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</si>
  <si>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</si>
  <si>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</si>
  <si>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</si>
  <si>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</si>
  <si>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</si>
  <si>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</si>
  <si>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</si>
  <si>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</si>
  <si>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</si>
  <si>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</si>
  <si>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</si>
  <si>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</si>
  <si>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</si>
  <si>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</si>
  <si>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</si>
  <si>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</si>
  <si>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</si>
  <si>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</si>
  <si>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</si>
  <si>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</si>
  <si>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</si>
  <si>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</si>
  <si>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</si>
  <si>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</si>
  <si>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2.14.1</t>
  </si>
  <si>
    <t>налог на имущество</t>
  </si>
  <si>
    <t>2.14.2</t>
  </si>
  <si>
    <t>земельный налог и аренда земли</t>
  </si>
  <si>
    <t>2.14.3</t>
  </si>
  <si>
    <t>водный налог</t>
  </si>
  <si>
    <t>2.14.4</t>
  </si>
  <si>
    <t>расходы на соц. нужды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</si>
  <si>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</si>
  <si>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</si>
  <si>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</si>
  <si>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</si>
  <si>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</si>
  <si>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</si>
  <si>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</si>
  <si>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</si>
  <si>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</si>
  <si>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</si>
  <si>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</si>
  <si>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</si>
  <si>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http://bru.ugmk.com/ru/business/information-disclosure/?YEAR=&amp;TYPE=4282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</si>
  <si>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</si>
  <si>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</si>
  <si>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</si>
  <si>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</si>
  <si>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</si>
  <si>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</si>
  <si>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</si>
  <si>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</si>
  <si>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</si>
  <si>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</si>
  <si>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</si>
  <si>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</si>
  <si>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</si>
  <si>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</si>
  <si>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</si>
  <si>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</si>
  <si>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</si>
  <si>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</si>
  <si>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</si>
  <si>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</si>
  <si>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</si>
  <si>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</si>
  <si>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</si>
  <si>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</si>
  <si>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</si>
  <si>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</si>
  <si>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</si>
  <si>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</si>
  <si>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</si>
  <si>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16</t>
  </si>
  <si>
    <t>Комментарии</t>
  </si>
  <si>
    <t>нет</t>
  </si>
  <si>
    <t>ОАО "Богословское рудоуправление"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</si>
  <si>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за 2017 год
</t>
    </r>
    <r>
      <rPr>
        <b/>
        <sz val="11"/>
        <color theme="1"/>
        <rFont val="Calibri"/>
        <family val="2"/>
        <charset val="204"/>
        <scheme val="minor"/>
      </rPr>
      <t/>
    </r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</si>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</sst>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Border="0">
      <alignment horizontal="center" vertical="center" wrapText="1"/>
    </xf>
    <xf numFmtId="0" fontId="6" fillId="0" borderId="0"/>
    <xf numFmtId="0" fontId="7" fillId="0" borderId="3" applyBorder="0">
      <alignment horizontal="center" vertical="center" wrapText="1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5" fillId="2" borderId="0" xfId="3" applyFont="1" applyFill="1" applyBorder="1" applyAlignment="1" applyProtection="1">
      <alignment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vertical="center" wrapText="1"/>
    </xf>
    <xf numFmtId="0" fontId="0" fillId="0" borderId="0" xfId="0" applyFill="1"/>
    <xf numFmtId="0" fontId="11" fillId="0" borderId="1" xfId="1" applyFont="1" applyBorder="1" applyAlignment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5" fillId="0" borderId="6" xfId="3" applyNumberFormat="1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4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6" xfId="3" applyNumberFormat="1" applyFont="1" applyFill="1" applyBorder="1" applyAlignment="1" applyProtection="1">
      <alignment horizontal="right" vertical="center" wrapText="1"/>
    </xf>
    <xf numFmtId="4" fontId="5" fillId="0" borderId="6" xfId="3" applyNumberFormat="1" applyFont="1" applyFill="1" applyBorder="1" applyAlignment="1" applyProtection="1">
      <alignment horizontal="right" vertical="center" wrapText="1"/>
    </xf>
    <xf numFmtId="3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" applyFont="1" applyFill="1" applyBorder="1" applyAlignment="1" applyProtection="1">
      <alignment horizontal="left" vertical="center" wrapText="1" indent="1"/>
    </xf>
    <xf numFmtId="0" fontId="5" fillId="0" borderId="6" xfId="3" applyFont="1" applyFill="1" applyBorder="1" applyAlignment="1" applyProtection="1">
      <alignment horizontal="left" vertical="center" wrapText="1" indent="2"/>
    </xf>
    <xf numFmtId="49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2" borderId="6" xfId="3" applyFont="1" applyFill="1" applyBorder="1" applyAlignment="1" applyProtection="1">
      <alignment horizontal="center" vertical="center" wrapText="1"/>
    </xf>
    <xf numFmtId="49" fontId="8" fillId="2" borderId="6" xfId="4" applyNumberFormat="1" applyFont="1" applyFill="1" applyBorder="1" applyAlignment="1" applyProtection="1">
      <alignment horizontal="center" vertical="center" wrapText="1"/>
    </xf>
    <xf numFmtId="4" fontId="9" fillId="0" borderId="6" xfId="3" applyNumberFormat="1" applyFont="1" applyFill="1" applyBorder="1" applyAlignment="1" applyProtection="1">
      <alignment horizontal="right" vertical="center" wrapText="1"/>
    </xf>
    <xf numFmtId="49" fontId="0" fillId="0" borderId="6" xfId="3" applyNumberFormat="1" applyFont="1" applyFill="1" applyBorder="1" applyAlignment="1" applyProtection="1">
      <alignment horizontal="center" vertical="center" wrapText="1"/>
    </xf>
    <xf numFmtId="49" fontId="0" fillId="0" borderId="6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6" xfId="3" applyFont="1" applyFill="1" applyBorder="1" applyAlignment="1" applyProtection="1">
      <alignment horizontal="center" vertical="center" wrapText="1"/>
    </xf>
    <xf numFmtId="164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9" fontId="5" fillId="0" borderId="6" xfId="5" applyNumberFormat="1" applyFont="1" applyFill="1" applyBorder="1" applyAlignment="1" applyProtection="1">
      <alignment horizontal="center" vertical="center" wrapText="1"/>
    </xf>
    <xf numFmtId="49" fontId="0" fillId="0" borderId="6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6" xfId="6" applyNumberFormat="1" applyFont="1" applyFill="1" applyBorder="1" applyAlignment="1" applyProtection="1">
      <alignment horizontal="left" vertical="center" wrapText="1"/>
      <protection locked="0"/>
    </xf>
    <xf numFmtId="164" fontId="5" fillId="0" borderId="6" xfId="3" applyNumberFormat="1" applyFont="1" applyFill="1" applyBorder="1" applyAlignment="1" applyProtection="1">
      <alignment horizontal="right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HV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Открытое акционерное общество "Богословское рудоуправление", г.Краснотурьинск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A4" sqref="A4:D57"/>
    </sheetView>
  </sheetViews>
  <sheetFormatPr defaultRowHeight="15" x14ac:dyDescent="0.25"/>
  <cols>
    <col min="1" max="1" width="6.28515625" bestFit="1" customWidth="1"/>
    <col min="2" max="2" width="45.85546875" customWidth="1"/>
    <col min="3" max="3" width="8.85546875" bestFit="1" customWidth="1"/>
    <col min="4" max="4" width="39.28515625" customWidth="1"/>
  </cols>
  <sheetData>
    <row r="1" spans="1:4" ht="39" customHeight="1" x14ac:dyDescent="0.25">
      <c r="A1" s="6" t="s">
        <v>114</v>
      </c>
      <c r="B1" s="6"/>
      <c r="C1" s="6"/>
      <c r="D1" s="6"/>
    </row>
    <row r="2" spans="1:4" x14ac:dyDescent="0.25">
      <c r="A2" s="7" t="s">
        <v>113</v>
      </c>
      <c r="B2" s="8"/>
      <c r="C2" s="8"/>
      <c r="D2" s="8"/>
    </row>
    <row r="3" spans="1:4" ht="35.25" customHeight="1" x14ac:dyDescent="0.25">
      <c r="A3" s="1"/>
      <c r="B3" s="2"/>
      <c r="C3" s="2"/>
      <c r="D3" s="3"/>
    </row>
    <row r="4" spans="1:4" ht="33.75" x14ac:dyDescent="0.25">
      <c r="A4" s="26" t="s">
        <v>0</v>
      </c>
      <c r="B4" s="15" t="s">
        <v>1</v>
      </c>
      <c r="C4" s="15" t="s">
        <v>2</v>
      </c>
      <c r="D4" s="15" t="s">
        <v>3</v>
      </c>
    </row>
    <row r="5" spans="1:4" x14ac:dyDescent="0.25">
      <c r="A5" s="27" t="s">
        <v>4</v>
      </c>
      <c r="B5" s="27" t="s">
        <v>5</v>
      </c>
      <c r="C5" s="27" t="s">
        <v>6</v>
      </c>
      <c r="D5" s="27" t="s">
        <v>7</v>
      </c>
    </row>
    <row r="6" spans="1:4" s="5" customFormat="1" ht="22.5" x14ac:dyDescent="0.25">
      <c r="A6" s="17" t="s">
        <v>4</v>
      </c>
      <c r="B6" s="18" t="s">
        <v>8</v>
      </c>
      <c r="C6" s="14" t="s">
        <v>9</v>
      </c>
      <c r="D6" s="21">
        <f>SUM(D7:D8)</f>
        <v>3111.42</v>
      </c>
    </row>
    <row r="7" spans="1:4" s="5" customFormat="1" x14ac:dyDescent="0.25">
      <c r="A7" s="17" t="s">
        <v>10</v>
      </c>
      <c r="B7" s="28"/>
      <c r="C7" s="28"/>
      <c r="D7" s="28"/>
    </row>
    <row r="8" spans="1:4" s="5" customFormat="1" x14ac:dyDescent="0.25">
      <c r="A8" s="29" t="s">
        <v>11</v>
      </c>
      <c r="B8" s="30" t="s">
        <v>12</v>
      </c>
      <c r="C8" s="31" t="s">
        <v>9</v>
      </c>
      <c r="D8" s="19">
        <v>3111.42</v>
      </c>
    </row>
    <row r="9" spans="1:4" s="5" customFormat="1" ht="33.75" x14ac:dyDescent="0.25">
      <c r="A9" s="17" t="s">
        <v>5</v>
      </c>
      <c r="B9" s="18" t="s">
        <v>13</v>
      </c>
      <c r="C9" s="14" t="s">
        <v>9</v>
      </c>
      <c r="D9" s="21">
        <f>SUM(D10:D11)+SUM(D14:D21)+D24+D27+D29+D31</f>
        <v>9257.5072100000016</v>
      </c>
    </row>
    <row r="10" spans="1:4" s="5" customFormat="1" ht="33.75" x14ac:dyDescent="0.25">
      <c r="A10" s="17" t="s">
        <v>14</v>
      </c>
      <c r="B10" s="23" t="s">
        <v>15</v>
      </c>
      <c r="C10" s="14" t="s">
        <v>9</v>
      </c>
      <c r="D10" s="19">
        <v>0</v>
      </c>
    </row>
    <row r="11" spans="1:4" s="5" customFormat="1" ht="33.75" x14ac:dyDescent="0.25">
      <c r="A11" s="17" t="s">
        <v>16</v>
      </c>
      <c r="B11" s="23" t="s">
        <v>17</v>
      </c>
      <c r="C11" s="14" t="s">
        <v>9</v>
      </c>
      <c r="D11" s="19">
        <f>D12*D13</f>
        <v>4176.4922100000003</v>
      </c>
    </row>
    <row r="12" spans="1:4" s="5" customFormat="1" ht="22.5" x14ac:dyDescent="0.25">
      <c r="A12" s="17" t="s">
        <v>18</v>
      </c>
      <c r="B12" s="24" t="s">
        <v>19</v>
      </c>
      <c r="C12" s="14" t="s">
        <v>20</v>
      </c>
      <c r="D12" s="19">
        <v>2.937055</v>
      </c>
    </row>
    <row r="13" spans="1:4" s="5" customFormat="1" x14ac:dyDescent="0.25">
      <c r="A13" s="17" t="s">
        <v>21</v>
      </c>
      <c r="B13" s="24" t="s">
        <v>22</v>
      </c>
      <c r="C13" s="14" t="s">
        <v>23</v>
      </c>
      <c r="D13" s="32">
        <v>1422</v>
      </c>
    </row>
    <row r="14" spans="1:4" s="5" customFormat="1" ht="22.5" x14ac:dyDescent="0.25">
      <c r="A14" s="17" t="s">
        <v>24</v>
      </c>
      <c r="B14" s="23" t="s">
        <v>25</v>
      </c>
      <c r="C14" s="14" t="s">
        <v>9</v>
      </c>
      <c r="D14" s="19">
        <v>182.82499999999999</v>
      </c>
    </row>
    <row r="15" spans="1:4" s="5" customFormat="1" ht="22.5" x14ac:dyDescent="0.25">
      <c r="A15" s="17" t="s">
        <v>26</v>
      </c>
      <c r="B15" s="23" t="s">
        <v>27</v>
      </c>
      <c r="C15" s="14" t="s">
        <v>9</v>
      </c>
      <c r="D15" s="19">
        <v>1024.9580000000001</v>
      </c>
    </row>
    <row r="16" spans="1:4" s="5" customFormat="1" ht="22.5" x14ac:dyDescent="0.25">
      <c r="A16" s="17" t="s">
        <v>28</v>
      </c>
      <c r="B16" s="23" t="s">
        <v>29</v>
      </c>
      <c r="C16" s="14" t="s">
        <v>9</v>
      </c>
      <c r="D16" s="19">
        <v>306.99799999999999</v>
      </c>
    </row>
    <row r="17" spans="1:4" s="5" customFormat="1" ht="22.5" x14ac:dyDescent="0.25">
      <c r="A17" s="17" t="s">
        <v>30</v>
      </c>
      <c r="B17" s="23" t="s">
        <v>31</v>
      </c>
      <c r="C17" s="14" t="s">
        <v>9</v>
      </c>
      <c r="D17" s="19">
        <v>271.161</v>
      </c>
    </row>
    <row r="18" spans="1:4" s="5" customFormat="1" ht="22.5" x14ac:dyDescent="0.25">
      <c r="A18" s="17" t="s">
        <v>32</v>
      </c>
      <c r="B18" s="23" t="s">
        <v>33</v>
      </c>
      <c r="C18" s="14" t="s">
        <v>9</v>
      </c>
      <c r="D18" s="19">
        <v>81.891000000000005</v>
      </c>
    </row>
    <row r="19" spans="1:4" s="5" customFormat="1" ht="22.5" x14ac:dyDescent="0.25">
      <c r="A19" s="17" t="s">
        <v>34</v>
      </c>
      <c r="B19" s="23" t="s">
        <v>35</v>
      </c>
      <c r="C19" s="14" t="s">
        <v>9</v>
      </c>
      <c r="D19" s="19">
        <v>64.403999999999996</v>
      </c>
    </row>
    <row r="20" spans="1:4" s="5" customFormat="1" ht="22.5" x14ac:dyDescent="0.25">
      <c r="A20" s="17" t="s">
        <v>36</v>
      </c>
      <c r="B20" s="23" t="s">
        <v>37</v>
      </c>
      <c r="C20" s="14" t="s">
        <v>9</v>
      </c>
      <c r="D20" s="19">
        <v>0</v>
      </c>
    </row>
    <row r="21" spans="1:4" s="5" customFormat="1" ht="22.5" x14ac:dyDescent="0.25">
      <c r="A21" s="17" t="s">
        <v>38</v>
      </c>
      <c r="B21" s="23" t="s">
        <v>39</v>
      </c>
      <c r="C21" s="14" t="s">
        <v>9</v>
      </c>
      <c r="D21" s="19">
        <v>1047.1510000000001</v>
      </c>
    </row>
    <row r="22" spans="1:4" s="5" customFormat="1" x14ac:dyDescent="0.25">
      <c r="A22" s="17" t="s">
        <v>40</v>
      </c>
      <c r="B22" s="24" t="s">
        <v>41</v>
      </c>
      <c r="C22" s="14" t="s">
        <v>9</v>
      </c>
      <c r="D22" s="19">
        <v>0</v>
      </c>
    </row>
    <row r="23" spans="1:4" s="5" customFormat="1" x14ac:dyDescent="0.25">
      <c r="A23" s="17" t="s">
        <v>42</v>
      </c>
      <c r="B23" s="24" t="s">
        <v>43</v>
      </c>
      <c r="C23" s="14" t="s">
        <v>9</v>
      </c>
      <c r="D23" s="19">
        <v>0</v>
      </c>
    </row>
    <row r="24" spans="1:4" s="5" customFormat="1" ht="22.5" x14ac:dyDescent="0.25">
      <c r="A24" s="17" t="s">
        <v>44</v>
      </c>
      <c r="B24" s="23" t="s">
        <v>45</v>
      </c>
      <c r="C24" s="14" t="s">
        <v>9</v>
      </c>
      <c r="D24" s="19">
        <v>210.809</v>
      </c>
    </row>
    <row r="25" spans="1:4" s="5" customFormat="1" x14ac:dyDescent="0.25">
      <c r="A25" s="17" t="s">
        <v>46</v>
      </c>
      <c r="B25" s="24" t="s">
        <v>41</v>
      </c>
      <c r="C25" s="14" t="s">
        <v>9</v>
      </c>
      <c r="D25" s="19">
        <v>0</v>
      </c>
    </row>
    <row r="26" spans="1:4" s="5" customFormat="1" x14ac:dyDescent="0.25">
      <c r="A26" s="17" t="s">
        <v>47</v>
      </c>
      <c r="B26" s="24" t="s">
        <v>43</v>
      </c>
      <c r="C26" s="14" t="s">
        <v>9</v>
      </c>
      <c r="D26" s="19">
        <v>0</v>
      </c>
    </row>
    <row r="27" spans="1:4" s="5" customFormat="1" ht="22.5" x14ac:dyDescent="0.25">
      <c r="A27" s="17" t="s">
        <v>48</v>
      </c>
      <c r="B27" s="23" t="s">
        <v>49</v>
      </c>
      <c r="C27" s="14" t="s">
        <v>9</v>
      </c>
      <c r="D27" s="19">
        <v>1003.826</v>
      </c>
    </row>
    <row r="28" spans="1:4" s="5" customFormat="1" ht="56.25" x14ac:dyDescent="0.25">
      <c r="A28" s="17" t="s">
        <v>50</v>
      </c>
      <c r="B28" s="24" t="s">
        <v>51</v>
      </c>
      <c r="C28" s="14" t="s">
        <v>52</v>
      </c>
      <c r="D28" s="33" t="s">
        <v>53</v>
      </c>
    </row>
    <row r="29" spans="1:4" s="5" customFormat="1" ht="45" x14ac:dyDescent="0.25">
      <c r="A29" s="17" t="s">
        <v>54</v>
      </c>
      <c r="B29" s="23" t="s">
        <v>55</v>
      </c>
      <c r="C29" s="14" t="s">
        <v>9</v>
      </c>
      <c r="D29" s="19">
        <v>0</v>
      </c>
    </row>
    <row r="30" spans="1:4" s="5" customFormat="1" ht="56.25" x14ac:dyDescent="0.25">
      <c r="A30" s="17" t="s">
        <v>56</v>
      </c>
      <c r="B30" s="24" t="s">
        <v>51</v>
      </c>
      <c r="C30" s="14" t="s">
        <v>52</v>
      </c>
      <c r="D30" s="33" t="s">
        <v>53</v>
      </c>
    </row>
    <row r="31" spans="1:4" s="5" customFormat="1" ht="90" x14ac:dyDescent="0.25">
      <c r="A31" s="17" t="s">
        <v>57</v>
      </c>
      <c r="B31" s="23" t="s">
        <v>58</v>
      </c>
      <c r="C31" s="14" t="s">
        <v>9</v>
      </c>
      <c r="D31" s="21">
        <f>SUM(D32:D36)</f>
        <v>886.99200000000008</v>
      </c>
    </row>
    <row r="32" spans="1:4" s="5" customFormat="1" x14ac:dyDescent="0.25">
      <c r="A32" s="17" t="s">
        <v>59</v>
      </c>
      <c r="B32" s="28"/>
      <c r="C32" s="28"/>
      <c r="D32" s="28"/>
    </row>
    <row r="33" spans="1:4" s="5" customFormat="1" x14ac:dyDescent="0.25">
      <c r="A33" s="29" t="s">
        <v>60</v>
      </c>
      <c r="B33" s="34" t="s">
        <v>61</v>
      </c>
      <c r="C33" s="31" t="s">
        <v>9</v>
      </c>
      <c r="D33" s="19">
        <v>14.378</v>
      </c>
    </row>
    <row r="34" spans="1:4" s="5" customFormat="1" x14ac:dyDescent="0.25">
      <c r="A34" s="29" t="s">
        <v>62</v>
      </c>
      <c r="B34" s="34" t="s">
        <v>63</v>
      </c>
      <c r="C34" s="31" t="s">
        <v>9</v>
      </c>
      <c r="D34" s="19">
        <v>127.136</v>
      </c>
    </row>
    <row r="35" spans="1:4" s="5" customFormat="1" x14ac:dyDescent="0.25">
      <c r="A35" s="29" t="s">
        <v>64</v>
      </c>
      <c r="B35" s="34" t="s">
        <v>65</v>
      </c>
      <c r="C35" s="31" t="s">
        <v>9</v>
      </c>
      <c r="D35" s="19">
        <v>742.27800000000002</v>
      </c>
    </row>
    <row r="36" spans="1:4" s="5" customFormat="1" x14ac:dyDescent="0.25">
      <c r="A36" s="29" t="s">
        <v>66</v>
      </c>
      <c r="B36" s="34" t="s">
        <v>67</v>
      </c>
      <c r="C36" s="31" t="s">
        <v>9</v>
      </c>
      <c r="D36" s="19">
        <v>3.2</v>
      </c>
    </row>
    <row r="37" spans="1:4" s="5" customFormat="1" ht="22.5" x14ac:dyDescent="0.25">
      <c r="A37" s="17" t="s">
        <v>6</v>
      </c>
      <c r="B37" s="18" t="s">
        <v>68</v>
      </c>
      <c r="C37" s="14" t="s">
        <v>9</v>
      </c>
      <c r="D37" s="19">
        <f>List02_p4</f>
        <v>0</v>
      </c>
    </row>
    <row r="38" spans="1:4" s="5" customFormat="1" ht="45" x14ac:dyDescent="0.25">
      <c r="A38" s="17" t="s">
        <v>69</v>
      </c>
      <c r="B38" s="23" t="s">
        <v>70</v>
      </c>
      <c r="C38" s="14" t="s">
        <v>9</v>
      </c>
      <c r="D38" s="19">
        <v>0</v>
      </c>
    </row>
    <row r="39" spans="1:4" s="5" customFormat="1" ht="45" x14ac:dyDescent="0.25">
      <c r="A39" s="17" t="s">
        <v>7</v>
      </c>
      <c r="B39" s="18" t="s">
        <v>71</v>
      </c>
      <c r="C39" s="14" t="s">
        <v>9</v>
      </c>
      <c r="D39" s="19">
        <f>D40</f>
        <v>5003.3</v>
      </c>
    </row>
    <row r="40" spans="1:4" s="5" customFormat="1" ht="22.5" x14ac:dyDescent="0.25">
      <c r="A40" s="17" t="s">
        <v>72</v>
      </c>
      <c r="B40" s="23" t="s">
        <v>73</v>
      </c>
      <c r="C40" s="14" t="s">
        <v>9</v>
      </c>
      <c r="D40" s="19">
        <v>5003.3</v>
      </c>
    </row>
    <row r="41" spans="1:4" s="5" customFormat="1" x14ac:dyDescent="0.25">
      <c r="A41" s="17" t="s">
        <v>74</v>
      </c>
      <c r="B41" s="23" t="s">
        <v>75</v>
      </c>
      <c r="C41" s="14" t="s">
        <v>9</v>
      </c>
      <c r="D41" s="19">
        <v>0</v>
      </c>
    </row>
    <row r="42" spans="1:4" s="5" customFormat="1" ht="22.5" x14ac:dyDescent="0.25">
      <c r="A42" s="17" t="s">
        <v>76</v>
      </c>
      <c r="B42" s="18" t="s">
        <v>77</v>
      </c>
      <c r="C42" s="14" t="s">
        <v>9</v>
      </c>
      <c r="D42" s="19">
        <f>D8-List02_p3/D47*392.738</f>
        <v>3111.42</v>
      </c>
    </row>
    <row r="43" spans="1:4" s="5" customFormat="1" ht="22.5" x14ac:dyDescent="0.25">
      <c r="A43" s="17" t="s">
        <v>78</v>
      </c>
      <c r="B43" s="18" t="s">
        <v>79</v>
      </c>
      <c r="C43" s="14" t="s">
        <v>52</v>
      </c>
      <c r="D43" s="35" t="s">
        <v>80</v>
      </c>
    </row>
    <row r="44" spans="1:4" s="5" customFormat="1" x14ac:dyDescent="0.25">
      <c r="A44" s="17" t="s">
        <v>81</v>
      </c>
      <c r="B44" s="18" t="s">
        <v>82</v>
      </c>
      <c r="C44" s="14" t="s">
        <v>83</v>
      </c>
      <c r="D44" s="19">
        <v>1193.463</v>
      </c>
    </row>
    <row r="45" spans="1:4" s="5" customFormat="1" x14ac:dyDescent="0.25">
      <c r="A45" s="17" t="s">
        <v>84</v>
      </c>
      <c r="B45" s="18" t="s">
        <v>85</v>
      </c>
      <c r="C45" s="14" t="s">
        <v>83</v>
      </c>
      <c r="D45" s="32">
        <v>0</v>
      </c>
    </row>
    <row r="46" spans="1:4" s="5" customFormat="1" ht="22.5" x14ac:dyDescent="0.25">
      <c r="A46" s="17" t="s">
        <v>86</v>
      </c>
      <c r="B46" s="18" t="s">
        <v>87</v>
      </c>
      <c r="C46" s="14" t="s">
        <v>83</v>
      </c>
      <c r="D46" s="32">
        <f>D44</f>
        <v>1193.463</v>
      </c>
    </row>
    <row r="47" spans="1:4" s="5" customFormat="1" ht="22.5" x14ac:dyDescent="0.25">
      <c r="A47" s="17" t="s">
        <v>88</v>
      </c>
      <c r="B47" s="18" t="s">
        <v>89</v>
      </c>
      <c r="C47" s="14" t="s">
        <v>83</v>
      </c>
      <c r="D47" s="36">
        <f>SUM(D48:D49)</f>
        <v>1077.972</v>
      </c>
    </row>
    <row r="48" spans="1:4" s="5" customFormat="1" x14ac:dyDescent="0.25">
      <c r="A48" s="17" t="s">
        <v>90</v>
      </c>
      <c r="B48" s="23" t="s">
        <v>91</v>
      </c>
      <c r="C48" s="14" t="s">
        <v>83</v>
      </c>
      <c r="D48" s="32">
        <v>392.608</v>
      </c>
    </row>
    <row r="49" spans="1:4" s="5" customFormat="1" x14ac:dyDescent="0.25">
      <c r="A49" s="17" t="s">
        <v>92</v>
      </c>
      <c r="B49" s="23" t="s">
        <v>93</v>
      </c>
      <c r="C49" s="14" t="s">
        <v>83</v>
      </c>
      <c r="D49" s="32">
        <v>685.36400000000003</v>
      </c>
    </row>
    <row r="50" spans="1:4" s="5" customFormat="1" x14ac:dyDescent="0.25">
      <c r="A50" s="17" t="s">
        <v>94</v>
      </c>
      <c r="B50" s="18" t="s">
        <v>95</v>
      </c>
      <c r="C50" s="14" t="s">
        <v>96</v>
      </c>
      <c r="D50" s="19">
        <f>115.491/D44*100</f>
        <v>9.6769652682990586</v>
      </c>
    </row>
    <row r="51" spans="1:4" s="5" customFormat="1" ht="22.5" x14ac:dyDescent="0.25">
      <c r="A51" s="17" t="s">
        <v>97</v>
      </c>
      <c r="B51" s="18" t="s">
        <v>98</v>
      </c>
      <c r="C51" s="14" t="s">
        <v>99</v>
      </c>
      <c r="D51" s="19">
        <v>5</v>
      </c>
    </row>
    <row r="52" spans="1:4" s="5" customFormat="1" ht="33.75" x14ac:dyDescent="0.25">
      <c r="A52" s="17" t="s">
        <v>100</v>
      </c>
      <c r="B52" s="18" t="s">
        <v>101</v>
      </c>
      <c r="C52" s="14" t="s">
        <v>102</v>
      </c>
      <c r="D52" s="19">
        <f>D13/D47</f>
        <v>1.3191437254399929</v>
      </c>
    </row>
    <row r="53" spans="1:4" s="5" customFormat="1" ht="22.5" x14ac:dyDescent="0.25">
      <c r="A53" s="17" t="s">
        <v>103</v>
      </c>
      <c r="B53" s="18" t="s">
        <v>104</v>
      </c>
      <c r="C53" s="14" t="s">
        <v>96</v>
      </c>
      <c r="D53" s="19">
        <f>685.2/D47*100</f>
        <v>63.563803141454514</v>
      </c>
    </row>
    <row r="54" spans="1:4" s="5" customFormat="1" x14ac:dyDescent="0.25">
      <c r="A54" s="17" t="s">
        <v>105</v>
      </c>
      <c r="B54" s="23" t="s">
        <v>106</v>
      </c>
      <c r="C54" s="14" t="s">
        <v>96</v>
      </c>
      <c r="D54" s="19">
        <v>2</v>
      </c>
    </row>
    <row r="55" spans="1:4" s="5" customFormat="1" ht="33.75" x14ac:dyDescent="0.25">
      <c r="A55" s="17" t="s">
        <v>107</v>
      </c>
      <c r="B55" s="18" t="s">
        <v>108</v>
      </c>
      <c r="C55" s="14" t="s">
        <v>96</v>
      </c>
      <c r="D55" s="19">
        <v>0</v>
      </c>
    </row>
    <row r="56" spans="1:4" s="5" customFormat="1" x14ac:dyDescent="0.25">
      <c r="A56" s="17" t="s">
        <v>109</v>
      </c>
      <c r="B56" s="28"/>
      <c r="C56" s="28"/>
      <c r="D56" s="28"/>
    </row>
    <row r="57" spans="1:4" s="5" customFormat="1" x14ac:dyDescent="0.25">
      <c r="A57" s="17" t="s">
        <v>110</v>
      </c>
      <c r="B57" s="18" t="s">
        <v>111</v>
      </c>
      <c r="C57" s="14" t="s">
        <v>52</v>
      </c>
      <c r="D57" s="25" t="s">
        <v>112</v>
      </c>
    </row>
    <row r="58" spans="1:4" s="5" customFormat="1" x14ac:dyDescent="0.25">
      <c r="A58" s="11"/>
      <c r="B58" s="11"/>
      <c r="C58" s="11"/>
      <c r="D58" s="11"/>
    </row>
    <row r="59" spans="1:4" s="5" customFormat="1" x14ac:dyDescent="0.25">
      <c r="A59" s="4"/>
      <c r="B59" s="4"/>
      <c r="C59" s="4"/>
      <c r="D59" s="4"/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7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9:D40 D42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50 D53:D5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3">
      <formula1>900</formula1>
    </dataValidation>
    <dataValidation type="decimal" allowBlank="1" showErrorMessage="1" errorTitle="Ошибка" error="Допускается ввод только неотрицательных чисел!" sqref="D10:D27 D44:D46 D48:D49 D51:D52 D29 D8 D41 D38 D33:D3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57 B8 B33:B36">
      <formula1>900</formula1>
    </dataValidation>
  </dataValidations>
  <hyperlinks>
    <hyperlink ref="D43" location="'Показатели (факт)'!$G$49" tooltip="Кликните по гиперссылке, чтобы перейти на сайт организации или отредактировать её" display="http://bru.ugmk.com/ru/business/information-disclosure/?YEAR=&amp;TYPE=42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A5" sqref="A5:C29"/>
    </sheetView>
  </sheetViews>
  <sheetFormatPr defaultRowHeight="15" x14ac:dyDescent="0.25"/>
  <cols>
    <col min="1" max="1" width="6.28515625" style="5" bestFit="1" customWidth="1"/>
    <col min="2" max="2" width="46.140625" style="5" customWidth="1"/>
    <col min="3" max="3" width="22.5703125" style="5" customWidth="1"/>
    <col min="4" max="16384" width="9.140625" style="5"/>
  </cols>
  <sheetData>
    <row r="2" spans="1:3" ht="58.5" customHeight="1" x14ac:dyDescent="0.25">
      <c r="A2" s="10" t="s">
        <v>142</v>
      </c>
      <c r="B2" s="10"/>
      <c r="C2" s="10"/>
    </row>
    <row r="3" spans="1:3" x14ac:dyDescent="0.25">
      <c r="A3" s="9" t="str">
        <f>IF(org=0,"Не определено",org)</f>
        <v>Открытое акционерное общество "Богословское рудоуправление", г.Краснотурьинск</v>
      </c>
      <c r="B3" s="9"/>
      <c r="C3" s="9"/>
    </row>
    <row r="4" spans="1:3" x14ac:dyDescent="0.25">
      <c r="A4" s="11"/>
      <c r="B4" s="12"/>
      <c r="C4" s="13"/>
    </row>
    <row r="5" spans="1:3" ht="41.25" customHeight="1" x14ac:dyDescent="0.25">
      <c r="A5" s="14" t="s">
        <v>0</v>
      </c>
      <c r="B5" s="15" t="s">
        <v>1</v>
      </c>
      <c r="C5" s="15" t="s">
        <v>3</v>
      </c>
    </row>
    <row r="6" spans="1:3" x14ac:dyDescent="0.25">
      <c r="A6" s="16" t="s">
        <v>4</v>
      </c>
      <c r="B6" s="16" t="s">
        <v>5</v>
      </c>
      <c r="C6" s="16" t="s">
        <v>6</v>
      </c>
    </row>
    <row r="7" spans="1:3" ht="22.5" x14ac:dyDescent="0.25">
      <c r="A7" s="17">
        <v>1</v>
      </c>
      <c r="B7" s="18" t="s">
        <v>115</v>
      </c>
      <c r="C7" s="19">
        <v>0</v>
      </c>
    </row>
    <row r="8" spans="1:3" ht="33.75" x14ac:dyDescent="0.25">
      <c r="A8" s="17" t="s">
        <v>5</v>
      </c>
      <c r="B8" s="18" t="s">
        <v>116</v>
      </c>
      <c r="C8" s="20">
        <f>SUMIF($G$11:$G$12,"c",$F$11:$F$12)</f>
        <v>0</v>
      </c>
    </row>
    <row r="9" spans="1:3" x14ac:dyDescent="0.25">
      <c r="A9" s="17" t="s">
        <v>117</v>
      </c>
      <c r="B9" s="18"/>
      <c r="C9" s="21"/>
    </row>
    <row r="10" spans="1:3" ht="22.5" x14ac:dyDescent="0.25">
      <c r="A10" s="17" t="s">
        <v>6</v>
      </c>
      <c r="B10" s="18" t="s">
        <v>118</v>
      </c>
      <c r="C10" s="19">
        <v>0</v>
      </c>
    </row>
    <row r="11" spans="1:3" ht="22.5" x14ac:dyDescent="0.25">
      <c r="A11" s="17" t="s">
        <v>7</v>
      </c>
      <c r="B11" s="18" t="s">
        <v>119</v>
      </c>
      <c r="C11" s="22">
        <v>8930</v>
      </c>
    </row>
    <row r="12" spans="1:3" x14ac:dyDescent="0.25">
      <c r="A12" s="17" t="s">
        <v>72</v>
      </c>
      <c r="B12" s="23" t="s">
        <v>120</v>
      </c>
      <c r="C12" s="22">
        <v>22</v>
      </c>
    </row>
    <row r="13" spans="1:3" x14ac:dyDescent="0.25">
      <c r="A13" s="17" t="s">
        <v>74</v>
      </c>
      <c r="B13" s="23" t="s">
        <v>121</v>
      </c>
      <c r="C13" s="22">
        <v>22</v>
      </c>
    </row>
    <row r="14" spans="1:3" x14ac:dyDescent="0.25">
      <c r="A14" s="17" t="s">
        <v>122</v>
      </c>
      <c r="B14" s="23" t="s">
        <v>123</v>
      </c>
      <c r="C14" s="22">
        <v>8750</v>
      </c>
    </row>
    <row r="15" spans="1:3" x14ac:dyDescent="0.25">
      <c r="A15" s="17" t="s">
        <v>124</v>
      </c>
      <c r="B15" s="24" t="s">
        <v>125</v>
      </c>
      <c r="C15" s="22">
        <v>8750</v>
      </c>
    </row>
    <row r="16" spans="1:3" x14ac:dyDescent="0.25">
      <c r="A16" s="17" t="s">
        <v>126</v>
      </c>
      <c r="B16" s="24" t="s">
        <v>127</v>
      </c>
      <c r="C16" s="22">
        <v>0</v>
      </c>
    </row>
    <row r="17" spans="1:3" x14ac:dyDescent="0.25">
      <c r="A17" s="17" t="s">
        <v>128</v>
      </c>
      <c r="B17" s="23" t="s">
        <v>129</v>
      </c>
      <c r="C17" s="22">
        <v>63</v>
      </c>
    </row>
    <row r="18" spans="1:3" x14ac:dyDescent="0.25">
      <c r="A18" s="17" t="s">
        <v>130</v>
      </c>
      <c r="B18" s="23" t="s">
        <v>131</v>
      </c>
      <c r="C18" s="22">
        <v>63</v>
      </c>
    </row>
    <row r="19" spans="1:3" ht="45" x14ac:dyDescent="0.25">
      <c r="A19" s="17" t="s">
        <v>76</v>
      </c>
      <c r="B19" s="18" t="s">
        <v>132</v>
      </c>
      <c r="C19" s="22">
        <v>0</v>
      </c>
    </row>
    <row r="20" spans="1:3" x14ac:dyDescent="0.25">
      <c r="A20" s="17" t="s">
        <v>133</v>
      </c>
      <c r="B20" s="23" t="s">
        <v>120</v>
      </c>
      <c r="C20" s="22">
        <v>0</v>
      </c>
    </row>
    <row r="21" spans="1:3" x14ac:dyDescent="0.25">
      <c r="A21" s="17" t="s">
        <v>134</v>
      </c>
      <c r="B21" s="23" t="s">
        <v>121</v>
      </c>
      <c r="C21" s="22">
        <v>0</v>
      </c>
    </row>
    <row r="22" spans="1:3" x14ac:dyDescent="0.25">
      <c r="A22" s="17" t="s">
        <v>135</v>
      </c>
      <c r="B22" s="23" t="s">
        <v>123</v>
      </c>
      <c r="C22" s="22">
        <v>0</v>
      </c>
    </row>
    <row r="23" spans="1:3" x14ac:dyDescent="0.25">
      <c r="A23" s="17" t="s">
        <v>136</v>
      </c>
      <c r="B23" s="24" t="s">
        <v>125</v>
      </c>
      <c r="C23" s="22">
        <v>0</v>
      </c>
    </row>
    <row r="24" spans="1:3" x14ac:dyDescent="0.25">
      <c r="A24" s="17" t="s">
        <v>137</v>
      </c>
      <c r="B24" s="24" t="s">
        <v>127</v>
      </c>
      <c r="C24" s="22">
        <v>0</v>
      </c>
    </row>
    <row r="25" spans="1:3" x14ac:dyDescent="0.25">
      <c r="A25" s="17" t="s">
        <v>138</v>
      </c>
      <c r="B25" s="23" t="s">
        <v>129</v>
      </c>
      <c r="C25" s="22">
        <v>0</v>
      </c>
    </row>
    <row r="26" spans="1:3" x14ac:dyDescent="0.25">
      <c r="A26" s="17" t="s">
        <v>139</v>
      </c>
      <c r="B26" s="23" t="s">
        <v>131</v>
      </c>
      <c r="C26" s="22">
        <v>0</v>
      </c>
    </row>
    <row r="27" spans="1:3" ht="33.75" x14ac:dyDescent="0.25">
      <c r="A27" s="17" t="s">
        <v>78</v>
      </c>
      <c r="B27" s="18" t="s">
        <v>140</v>
      </c>
      <c r="C27" s="19">
        <v>0</v>
      </c>
    </row>
    <row r="28" spans="1:3" ht="33.75" x14ac:dyDescent="0.25">
      <c r="A28" s="17" t="s">
        <v>81</v>
      </c>
      <c r="B28" s="18" t="s">
        <v>141</v>
      </c>
      <c r="C28" s="19">
        <v>0</v>
      </c>
    </row>
    <row r="29" spans="1:3" x14ac:dyDescent="0.25">
      <c r="A29" s="17" t="s">
        <v>84</v>
      </c>
      <c r="B29" s="18" t="s">
        <v>111</v>
      </c>
      <c r="C29" s="25" t="s">
        <v>112</v>
      </c>
    </row>
  </sheetData>
  <mergeCells count="2">
    <mergeCell ref="A2:C2"/>
    <mergeCell ref="A3:C3"/>
  </mergeCells>
  <dataValidations count="4">
    <dataValidation type="decimal" allowBlank="1" showErrorMessage="1" errorTitle="Ошибка" error="Допускается ввод от 0 до 100%!" sqref="C27 C10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C29">
      <formula1>900</formula1>
    </dataValidation>
    <dataValidation type="whole" allowBlank="1" showErrorMessage="1" errorTitle="Ошибка" error="Допускается ввод только неотрицательных целых чисел!" sqref="C11:C26 C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8 C7 C9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 2017</vt:lpstr>
      <vt:lpstr>2017</vt:lpstr>
      <vt:lpstr>List02_p3</vt:lpstr>
      <vt:lpstr>List02_p4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Отдел</cp:lastModifiedBy>
  <dcterms:created xsi:type="dcterms:W3CDTF">2018-05-11T10:36:54Z</dcterms:created>
  <dcterms:modified xsi:type="dcterms:W3CDTF">2018-05-11T10:42:28Z</dcterms:modified>
</cp:coreProperties>
</file>