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11760" activeTab="1"/>
  </bookViews>
  <sheets>
    <sheet name="тепловая энергия в горячей воде" sheetId="1" r:id="rId1"/>
    <sheet name="тепловая энергия в паре" sheetId="2" r:id="rId2"/>
  </sheets>
  <definedNames>
    <definedName name="_xlnm.Print_Area" localSheetId="0">'тепловая энергия в горячей воде'!$A$1:$L$423</definedName>
    <definedName name="_xlnm.Print_Area" localSheetId="1">'тепловая энергия в паре'!$A$1:$L$417</definedName>
  </definedNames>
  <calcPr fullCalcOnLoad="1"/>
</workbook>
</file>

<file path=xl/comments1.xml><?xml version="1.0" encoding="utf-8"?>
<comments xmlns="http://schemas.openxmlformats.org/spreadsheetml/2006/main">
  <authors>
    <author>Abramova3</author>
  </authors>
  <commentList>
    <comment ref="F247" authorId="0">
      <text>
        <r>
          <rPr>
            <b/>
            <sz val="8"/>
            <rFont val="Tahoma"/>
            <family val="0"/>
          </rPr>
          <t>Abramova3:</t>
        </r>
        <r>
          <rPr>
            <sz val="8"/>
            <rFont val="Tahoma"/>
            <family val="0"/>
          </rPr>
          <t xml:space="preserve">
Коростелев % на 2011г. Без новых прибров</t>
        </r>
      </text>
    </comment>
  </commentList>
</comments>
</file>

<file path=xl/comments2.xml><?xml version="1.0" encoding="utf-8"?>
<comments xmlns="http://schemas.openxmlformats.org/spreadsheetml/2006/main">
  <authors>
    <author>Abramova3</author>
  </authors>
  <commentList>
    <comment ref="F252" authorId="0">
      <text>
        <r>
          <rPr>
            <b/>
            <sz val="8"/>
            <rFont val="Tahoma"/>
            <family val="0"/>
          </rPr>
          <t>Abramova3:</t>
        </r>
        <r>
          <rPr>
            <sz val="8"/>
            <rFont val="Tahoma"/>
            <family val="0"/>
          </rPr>
          <t xml:space="preserve">
энергоцех Артем</t>
        </r>
      </text>
    </comment>
  </commentList>
</comments>
</file>

<file path=xl/sharedStrings.xml><?xml version="1.0" encoding="utf-8"?>
<sst xmlns="http://schemas.openxmlformats.org/spreadsheetml/2006/main" count="1003" uniqueCount="393">
  <si>
    <t>Приложение N 1</t>
  </si>
  <si>
    <t>к Постановлению</t>
  </si>
  <si>
    <t>РЭК Свердловской области</t>
  </si>
  <si>
    <t>от 19 октября 2011 г. N 159-ПК</t>
  </si>
  <si>
    <t>Форма 1</t>
  </si>
  <si>
    <t>ИНФОРМАЦИЯ</t>
  </si>
  <si>
    <t>О ТАРИФАХ И НАДБАВКАХ К ТАРИФАМ В СФЕРЕ ТЕПЛОСНАБЖЕНИЯ</t>
  </si>
  <si>
    <t xml:space="preserve">Тариф на передачу тепловой энергии (мощности)  </t>
  </si>
  <si>
    <t xml:space="preserve">Надбавка к тарифу на тепловую энергию          </t>
  </si>
  <si>
    <t xml:space="preserve">для потребителей                               </t>
  </si>
  <si>
    <t xml:space="preserve">Надбавка к тарифу регулируемых организаций     </t>
  </si>
  <si>
    <t xml:space="preserve">на тепловую энергию                            </t>
  </si>
  <si>
    <t xml:space="preserve">на передачу тепловой энергии                   </t>
  </si>
  <si>
    <t xml:space="preserve">Тариф на подключение создаваемых               </t>
  </si>
  <si>
    <t xml:space="preserve">(реконструируемых) объектов недвижимости       </t>
  </si>
  <si>
    <t xml:space="preserve">к системе теплоснабжения                       </t>
  </si>
  <si>
    <t xml:space="preserve">Тариф на подключение к системе теплоснабжения  </t>
  </si>
  <si>
    <t>Форма 1.1</t>
  </si>
  <si>
    <t>О ТАРИФЕ НА ТЕПЛОВУЮ ЭНЕРГИЮ И НАДБАВКАХ К ТАРИФУ</t>
  </si>
  <si>
    <t>НА ТЕПЛОВУЮ ЭНЕРГИЮ</t>
  </si>
  <si>
    <t xml:space="preserve">Наименование организации                                        </t>
  </si>
  <si>
    <t xml:space="preserve">ИНН                                                             </t>
  </si>
  <si>
    <t xml:space="preserve">КПП                                                             </t>
  </si>
  <si>
    <t xml:space="preserve">Местонахождение (адрес)                                         </t>
  </si>
  <si>
    <t xml:space="preserve">Наименование регулирующего органа, принявшего решение           </t>
  </si>
  <si>
    <t xml:space="preserve">Период действия утвержденного тарифа                            </t>
  </si>
  <si>
    <t xml:space="preserve">Источник опубликования                                          </t>
  </si>
  <si>
    <t xml:space="preserve">Потребители                 </t>
  </si>
  <si>
    <t>Горячая</t>
  </si>
  <si>
    <t xml:space="preserve">вода  </t>
  </si>
  <si>
    <t xml:space="preserve">Отборный пар (кг/см2)   </t>
  </si>
  <si>
    <t>Острый и</t>
  </si>
  <si>
    <t>редуци-</t>
  </si>
  <si>
    <t>рованный</t>
  </si>
  <si>
    <t xml:space="preserve">пар     </t>
  </si>
  <si>
    <t>от 1,2</t>
  </si>
  <si>
    <t>до 2,5</t>
  </si>
  <si>
    <t>от 2,5</t>
  </si>
  <si>
    <t>до 7,0</t>
  </si>
  <si>
    <t>от 7,0</t>
  </si>
  <si>
    <t>до 13,0</t>
  </si>
  <si>
    <t>Свыше</t>
  </si>
  <si>
    <t xml:space="preserve">Прочие        </t>
  </si>
  <si>
    <t xml:space="preserve">через        </t>
  </si>
  <si>
    <t>Форма 2</t>
  </si>
  <si>
    <t>ОБ ОСНОВНЫХ ПОКАЗАТЕЛЯХ ФИНАНСОВО-ХОЗЯЙСТВЕННОЙ</t>
  </si>
  <si>
    <t xml:space="preserve">Наименование организации                           </t>
  </si>
  <si>
    <t xml:space="preserve">ИНН                                                </t>
  </si>
  <si>
    <t xml:space="preserve">КПП                                                </t>
  </si>
  <si>
    <t xml:space="preserve">Местонахождение (адрес)                            </t>
  </si>
  <si>
    <t xml:space="preserve">N п/п </t>
  </si>
  <si>
    <t xml:space="preserve">Наименование показателя          </t>
  </si>
  <si>
    <t xml:space="preserve">Показатель  </t>
  </si>
  <si>
    <t>Вид деятельности организации (производство,</t>
  </si>
  <si>
    <t xml:space="preserve">передача и сбыт тепловой энергии)          </t>
  </si>
  <si>
    <t xml:space="preserve">1.     </t>
  </si>
  <si>
    <t xml:space="preserve">Расходы на топливо всего                   </t>
  </si>
  <si>
    <t xml:space="preserve">2.     </t>
  </si>
  <si>
    <t xml:space="preserve">Расходы на приобретение холодной воды,     </t>
  </si>
  <si>
    <t xml:space="preserve">используемой в технологическом процессе    </t>
  </si>
  <si>
    <t xml:space="preserve">2.1.   </t>
  </si>
  <si>
    <t xml:space="preserve">Цена (тариф) 1 м3                          </t>
  </si>
  <si>
    <t xml:space="preserve">2.2.   </t>
  </si>
  <si>
    <t xml:space="preserve">Объем израсходованной воды                 </t>
  </si>
  <si>
    <t xml:space="preserve">3.     </t>
  </si>
  <si>
    <t xml:space="preserve">Расходы на химреагенты, используемые       </t>
  </si>
  <si>
    <t xml:space="preserve">в технологическом процессе                 </t>
  </si>
  <si>
    <t xml:space="preserve">4.     </t>
  </si>
  <si>
    <t xml:space="preserve">Расходы на оплату труда                    </t>
  </si>
  <si>
    <t xml:space="preserve">4.1.   </t>
  </si>
  <si>
    <t xml:space="preserve">Численность персонала                      </t>
  </si>
  <si>
    <t xml:space="preserve">4.2.   </t>
  </si>
  <si>
    <t xml:space="preserve">Среднемесячная заработная плата            </t>
  </si>
  <si>
    <t xml:space="preserve">5.     </t>
  </si>
  <si>
    <t xml:space="preserve">Отчисления на социальные нужды             </t>
  </si>
  <si>
    <t xml:space="preserve">основного производственного персонала      </t>
  </si>
  <si>
    <t xml:space="preserve">6.     </t>
  </si>
  <si>
    <t xml:space="preserve">Расходы на амортизацию основных            </t>
  </si>
  <si>
    <t xml:space="preserve">производственных средств                   </t>
  </si>
  <si>
    <t xml:space="preserve">7.     </t>
  </si>
  <si>
    <t>Расходы на ремонт основных производственных</t>
  </si>
  <si>
    <t xml:space="preserve">средств                                    </t>
  </si>
  <si>
    <t xml:space="preserve">7.1.   </t>
  </si>
  <si>
    <t xml:space="preserve">Расходы на капитальный ремонт основных     </t>
  </si>
  <si>
    <t xml:space="preserve">7.2.   </t>
  </si>
  <si>
    <t xml:space="preserve">Расходы на текущий ремонт основных         </t>
  </si>
  <si>
    <t xml:space="preserve">8.     </t>
  </si>
  <si>
    <t xml:space="preserve">Расходы на услуги производственного        </t>
  </si>
  <si>
    <t xml:space="preserve">характера, выполняемые по договорам        </t>
  </si>
  <si>
    <t>с организациями на проведение регламентных</t>
  </si>
  <si>
    <t xml:space="preserve">работ в рамках технологического процесса   </t>
  </si>
  <si>
    <t xml:space="preserve">9.     </t>
  </si>
  <si>
    <t xml:space="preserve">Расходы на электрическую энергию           </t>
  </si>
  <si>
    <t xml:space="preserve">(мощность), потребляемую оборудованием,    </t>
  </si>
  <si>
    <t xml:space="preserve">используемым в технологическом процессе    </t>
  </si>
  <si>
    <t xml:space="preserve">9.1.   </t>
  </si>
  <si>
    <t xml:space="preserve">Средневзвешенная стоимость 1 кВт.ч         </t>
  </si>
  <si>
    <t xml:space="preserve">9.2.   </t>
  </si>
  <si>
    <t xml:space="preserve">Объем приобретенной электрической энергии  </t>
  </si>
  <si>
    <t xml:space="preserve">10.    </t>
  </si>
  <si>
    <t xml:space="preserve">Общепроизводственные (цеховые) расходы,    </t>
  </si>
  <si>
    <t xml:space="preserve">в том числе:                               </t>
  </si>
  <si>
    <t xml:space="preserve">расходы на оплату труда и отчисления       </t>
  </si>
  <si>
    <t xml:space="preserve">на социальные нужды                        </t>
  </si>
  <si>
    <t xml:space="preserve">11.    </t>
  </si>
  <si>
    <t>Общехозяйственные (управленческие расходы),</t>
  </si>
  <si>
    <t xml:space="preserve">12.    </t>
  </si>
  <si>
    <t xml:space="preserve">13.    </t>
  </si>
  <si>
    <t xml:space="preserve">Расходы на покупаемую тепловую энергию     </t>
  </si>
  <si>
    <t xml:space="preserve">(мощность)                                 </t>
  </si>
  <si>
    <t xml:space="preserve">13.1.  </t>
  </si>
  <si>
    <t xml:space="preserve">Цена (тариф)                               </t>
  </si>
  <si>
    <t xml:space="preserve">13.2.  </t>
  </si>
  <si>
    <t xml:space="preserve">Объем покупной энергии                     </t>
  </si>
  <si>
    <t xml:space="preserve">14.    </t>
  </si>
  <si>
    <t xml:space="preserve">Другие затраты, относимые на себестоимость </t>
  </si>
  <si>
    <t xml:space="preserve">15.    </t>
  </si>
  <si>
    <t xml:space="preserve">Себестоимость производимых товаров         </t>
  </si>
  <si>
    <t xml:space="preserve">(оказываемых услуг) по регулируемому виду  </t>
  </si>
  <si>
    <t xml:space="preserve">деятельности (тыс. руб.)                   </t>
  </si>
  <si>
    <t xml:space="preserve">16.    </t>
  </si>
  <si>
    <t>Валовая прибыль от продажи товаров и услуг</t>
  </si>
  <si>
    <t xml:space="preserve">по регулируемому виду деятельности         </t>
  </si>
  <si>
    <t xml:space="preserve">(тыс. руб.)                                </t>
  </si>
  <si>
    <t xml:space="preserve">16.1.  </t>
  </si>
  <si>
    <t xml:space="preserve">Чистая прибыль (тыс. руб.), в том числе:   </t>
  </si>
  <si>
    <t>16.1.1.</t>
  </si>
  <si>
    <t xml:space="preserve">размер расходования чистой прибыли         </t>
  </si>
  <si>
    <t xml:space="preserve">на финансирование мероприятий,             </t>
  </si>
  <si>
    <t xml:space="preserve">предусмотренных инвестиционной программой  </t>
  </si>
  <si>
    <t xml:space="preserve">регулируемой организации по развитию       </t>
  </si>
  <si>
    <t xml:space="preserve">системы теплоснабжения (тыс. руб.)         </t>
  </si>
  <si>
    <t xml:space="preserve">17.    </t>
  </si>
  <si>
    <t xml:space="preserve">Выручка (тыс. руб.)                        </t>
  </si>
  <si>
    <t xml:space="preserve">18.    </t>
  </si>
  <si>
    <t xml:space="preserve">Изменение стоимости основных фондов        </t>
  </si>
  <si>
    <t xml:space="preserve">(тыс. руб.), в том числе:                  </t>
  </si>
  <si>
    <t xml:space="preserve">18.1.  </t>
  </si>
  <si>
    <t xml:space="preserve">за счет ввода (вывода) их из эксплуатации  </t>
  </si>
  <si>
    <t xml:space="preserve">19.    </t>
  </si>
  <si>
    <t xml:space="preserve">Сведения об источнике публикации годовой   </t>
  </si>
  <si>
    <t xml:space="preserve">бухгалтерской отчетности, включая          </t>
  </si>
  <si>
    <t xml:space="preserve">бухгалтерский баланс и приложения к нему   </t>
  </si>
  <si>
    <t xml:space="preserve">20.    </t>
  </si>
  <si>
    <t xml:space="preserve">Установленная тепловая мощность (Гкал/ч)   </t>
  </si>
  <si>
    <t xml:space="preserve">21.    </t>
  </si>
  <si>
    <t xml:space="preserve">Присоединенная нагрузка (Гкал/ч)           </t>
  </si>
  <si>
    <t xml:space="preserve">22.    </t>
  </si>
  <si>
    <t xml:space="preserve">Объем вырабатываемой тепловой энергии      </t>
  </si>
  <si>
    <t xml:space="preserve">(тыс. Гкал)                                </t>
  </si>
  <si>
    <t xml:space="preserve">23.    </t>
  </si>
  <si>
    <t xml:space="preserve">Объем покупаемой тепловой энергии          </t>
  </si>
  <si>
    <t xml:space="preserve">24.    </t>
  </si>
  <si>
    <t xml:space="preserve">Объем тепловой энергии, отпускаемой        </t>
  </si>
  <si>
    <t xml:space="preserve">потребителям (тыс. Гкал), в том числе:     </t>
  </si>
  <si>
    <t xml:space="preserve">24.1.  </t>
  </si>
  <si>
    <t xml:space="preserve">по приборам учета (тыс. Гкал)              </t>
  </si>
  <si>
    <t xml:space="preserve">24.2.  </t>
  </si>
  <si>
    <t xml:space="preserve">по нормативам потребления (тыс. Гкал)      </t>
  </si>
  <si>
    <t xml:space="preserve">25.    </t>
  </si>
  <si>
    <t xml:space="preserve">Технологические потери тепловой энергии    </t>
  </si>
  <si>
    <t xml:space="preserve">при передаче по тепловым сетям (процентов) </t>
  </si>
  <si>
    <t xml:space="preserve">26.    </t>
  </si>
  <si>
    <t>Протяженность магистральных тепловых сетей</t>
  </si>
  <si>
    <t xml:space="preserve">(в однотрубном исчислении) (км)            </t>
  </si>
  <si>
    <t xml:space="preserve">27.    </t>
  </si>
  <si>
    <t xml:space="preserve">Протяженность распределительных тепловых   </t>
  </si>
  <si>
    <t xml:space="preserve">сетей (в однотрубном исчислении) (км)      </t>
  </si>
  <si>
    <t xml:space="preserve">28.    </t>
  </si>
  <si>
    <t xml:space="preserve">Количество теплоэлектростанций (штук)      </t>
  </si>
  <si>
    <t xml:space="preserve">29.    </t>
  </si>
  <si>
    <t xml:space="preserve">Количество тепловых станций и котельных    </t>
  </si>
  <si>
    <t xml:space="preserve">(штук)                                     </t>
  </si>
  <si>
    <t xml:space="preserve">30.    </t>
  </si>
  <si>
    <t xml:space="preserve">Количество тепловых пунктов (штук)         </t>
  </si>
  <si>
    <t xml:space="preserve">31.    </t>
  </si>
  <si>
    <t xml:space="preserve">Среднесписочная численность основного      </t>
  </si>
  <si>
    <t xml:space="preserve">производственного персонала (человек)      </t>
  </si>
  <si>
    <t xml:space="preserve">32.    </t>
  </si>
  <si>
    <t xml:space="preserve">Удельный расход условного топлива          </t>
  </si>
  <si>
    <t xml:space="preserve">на единицу тепловой энергии, отпускаемой   </t>
  </si>
  <si>
    <t xml:space="preserve">в тепловую сеть (кг у. т./Гкал)            </t>
  </si>
  <si>
    <t xml:space="preserve">33.    </t>
  </si>
  <si>
    <t xml:space="preserve">Удельный расход электрической энергии      </t>
  </si>
  <si>
    <t xml:space="preserve">на выработку тепловой энергии (кВт.ч/Гкал) </t>
  </si>
  <si>
    <t xml:space="preserve">34.    </t>
  </si>
  <si>
    <t xml:space="preserve">на передачу тепловой энергии (кВт.ч/Гкал)  </t>
  </si>
  <si>
    <t xml:space="preserve">35.    </t>
  </si>
  <si>
    <t xml:space="preserve">Удельный расход холодной воды на единицу   </t>
  </si>
  <si>
    <t xml:space="preserve">тепловой энергии, отпускаемой в тепловую   </t>
  </si>
  <si>
    <t xml:space="preserve">сеть (м3/Гкал)                             </t>
  </si>
  <si>
    <t>Форма 3</t>
  </si>
  <si>
    <t>О РАСХОДАХ НА ТОПЛИВО</t>
  </si>
  <si>
    <t xml:space="preserve">Вид топлива        </t>
  </si>
  <si>
    <t xml:space="preserve">Объем    </t>
  </si>
  <si>
    <t xml:space="preserve">топлива   </t>
  </si>
  <si>
    <t>(т, тыс. м3)</t>
  </si>
  <si>
    <t xml:space="preserve">Цена     </t>
  </si>
  <si>
    <t xml:space="preserve">(руб./т,   </t>
  </si>
  <si>
    <t>руб./тыс. м3)</t>
  </si>
  <si>
    <t xml:space="preserve">Расходы   </t>
  </si>
  <si>
    <t>на топливо,</t>
  </si>
  <si>
    <t xml:space="preserve">тыс. руб. </t>
  </si>
  <si>
    <t>Способ</t>
  </si>
  <si>
    <t>приоб-</t>
  </si>
  <si>
    <t>ретения</t>
  </si>
  <si>
    <t xml:space="preserve">Уголь                     </t>
  </si>
  <si>
    <t xml:space="preserve">Газ природный всего,      </t>
  </si>
  <si>
    <t xml:space="preserve">в том числе:              </t>
  </si>
  <si>
    <t xml:space="preserve">Газ по регулируемой цене  </t>
  </si>
  <si>
    <t>Газ по нерегулируемой цене</t>
  </si>
  <si>
    <t xml:space="preserve">Газ сжиженный             </t>
  </si>
  <si>
    <t xml:space="preserve">Мазут                     </t>
  </si>
  <si>
    <t xml:space="preserve">Нефть                     </t>
  </si>
  <si>
    <t xml:space="preserve">Дизельное топливо         </t>
  </si>
  <si>
    <t xml:space="preserve">Дрова                     </t>
  </si>
  <si>
    <t>Пилеты (топливные гранулы)</t>
  </si>
  <si>
    <t xml:space="preserve">Опилки                    </t>
  </si>
  <si>
    <t xml:space="preserve">Торф                      </t>
  </si>
  <si>
    <t xml:space="preserve">Сланцы                    </t>
  </si>
  <si>
    <t xml:space="preserve">Печное бытовое топливо    </t>
  </si>
  <si>
    <t xml:space="preserve">Прочие виды топлива       </t>
  </si>
  <si>
    <t xml:space="preserve">Расходы на топливо всего  </t>
  </si>
  <si>
    <t>Форма 4</t>
  </si>
  <si>
    <t>ОБ ОСНОВНЫХ ПОТРЕБИТЕЛЬСКИХ ХАРАКТЕРИСТИКАХ РЕГУЛИРУЕМЫХ</t>
  </si>
  <si>
    <t>ТОВАРОВ И УСЛУГ РЕГУЛИРУЕМЫХ ОРГАНИЗАЦИЙ, ИХ СООТВЕТСТВИИ</t>
  </si>
  <si>
    <t>ГОСУДАРСТВЕННЫМ И ИНЫМ УТВЕРЖДЕННЫМ СТАНДАРТАМ</t>
  </si>
  <si>
    <t xml:space="preserve">Наименование                      </t>
  </si>
  <si>
    <t xml:space="preserve">Показатель   </t>
  </si>
  <si>
    <t xml:space="preserve">Количество аварий на системах теплоснабжения (единиц    </t>
  </si>
  <si>
    <t xml:space="preserve">на км)                                                  </t>
  </si>
  <si>
    <t xml:space="preserve">Количество часов (суммарно за календарный год),         </t>
  </si>
  <si>
    <t>превышающих допустимую продолжительность перерыва подачи</t>
  </si>
  <si>
    <t xml:space="preserve">тепловой энергии                                        </t>
  </si>
  <si>
    <t>Количество потребителей, затронутых ограничениями подачи</t>
  </si>
  <si>
    <t xml:space="preserve">Количество часов (суммарно за календарный год)          </t>
  </si>
  <si>
    <t xml:space="preserve">отклонения от нормативной температуры воздуха по вине   </t>
  </si>
  <si>
    <t>регулируемой организации в жилых и нежилых отапливаемых</t>
  </si>
  <si>
    <t xml:space="preserve">помещениях                                              </t>
  </si>
  <si>
    <t>ОАО "Металлургический завод им А.К.Серова"</t>
  </si>
  <si>
    <t>г.Серов, ул.Агломератчиков, дом 6</t>
  </si>
  <si>
    <t>Региональная энергетическая комиссия по Свердловской области</t>
  </si>
  <si>
    <t>тепловую сеть с 01.07.2012 по 31.08.2012г.</t>
  </si>
  <si>
    <t>тепловую сеть с 01.09.2012 по 31.12.2012г.</t>
  </si>
  <si>
    <t xml:space="preserve">отпуск        </t>
  </si>
  <si>
    <t>с коллекторов с 01.01.2012 по 30.06.2012г.</t>
  </si>
  <si>
    <t>с коллекторов с 01.07.2012 по 31.08.2012г.</t>
  </si>
  <si>
    <t>с коллекторов с 01.09.2012 по 31.12.2012г.</t>
  </si>
  <si>
    <t>─</t>
  </si>
  <si>
    <t>Форма 6</t>
  </si>
  <si>
    <t>О НАЛИЧИИ (ОТСУТСТВИИ) ТЕХНИЧЕСКОЙ ВОЗМОЖНОСТИ ДОСТУПА</t>
  </si>
  <si>
    <t>К РЕГУЛИРУЕМЫМ ТОВАРАМ И УСЛУГАМ РЕГУЛИРУЕМЫХ ОРГАНИЗАЦИЙ,</t>
  </si>
  <si>
    <t>А ТАКЖЕ О РЕГИСТРАЦИИ И ХОДЕ РЕАЛИЗАЦИИ ЗАЯВОК</t>
  </si>
  <si>
    <t>НА ПОДКЛЮЧЕНИЕ К СИСТЕМЕ ТЕПЛОСНАБЖЕНИЯ</t>
  </si>
  <si>
    <t xml:space="preserve">Количество поданных и зарегистрированных заявок         </t>
  </si>
  <si>
    <t xml:space="preserve">на подключение к системе теплоснабжения                 </t>
  </si>
  <si>
    <t xml:space="preserve">Количество исполненных заявок на подключение к системе  </t>
  </si>
  <si>
    <t xml:space="preserve">теплоснабжения                                          </t>
  </si>
  <si>
    <t xml:space="preserve">и передача тепловой энергии)          </t>
  </si>
  <si>
    <t>доменный газ</t>
  </si>
  <si>
    <t>пар</t>
  </si>
  <si>
    <t>собственное производство пара</t>
  </si>
  <si>
    <t xml:space="preserve">Количество заявок на подключение к системе              </t>
  </si>
  <si>
    <t xml:space="preserve">теплоснабжения, по которым принято решение об отказе    </t>
  </si>
  <si>
    <t xml:space="preserve">в подключении                                           </t>
  </si>
  <si>
    <t xml:space="preserve">Резерв мощности системы теплоснабжения                  </t>
  </si>
  <si>
    <t>ФОРМЫ</t>
  </si>
  <si>
    <t>ПРЕДОСТАВЛЕНИЯ ИНФОРМАЦИИ, ПОДЛЕЖАЩЕЙ СВОБОДНОМУ ДОСТУПУ,</t>
  </si>
  <si>
    <t>ТЕПЛОСНАБЖАЮЩИМИ И ТЕПЛОСЕТЕВЫМИ ОРГАНИЗАЦИЯМИ</t>
  </si>
  <si>
    <t xml:space="preserve">Одноставочный тариф на тепловую энергию, руб./Гкал                       </t>
  </si>
  <si>
    <t>Атрибуты решения по утвержденной надбавке к тарифу регулируемой</t>
  </si>
  <si>
    <t xml:space="preserve">организации на тепловую энергию (наименование, дата, номер)     </t>
  </si>
  <si>
    <t xml:space="preserve">Период действия утвержденной надбавки                           </t>
  </si>
  <si>
    <t>Надбавка к тарифу регулируемой организации на тепловую энергию,</t>
  </si>
  <si>
    <t xml:space="preserve">руб./Гкал                                                       </t>
  </si>
  <si>
    <t xml:space="preserve">Наименование организации                                         </t>
  </si>
  <si>
    <t xml:space="preserve">ИНН                                                              </t>
  </si>
  <si>
    <t xml:space="preserve">КПП                                                              </t>
  </si>
  <si>
    <t xml:space="preserve">Местонахождение (адрес)                                          </t>
  </si>
  <si>
    <t xml:space="preserve">Атрибуты решения по утвержденной надбавке к тарифу на тепловую   </t>
  </si>
  <si>
    <t xml:space="preserve">энергию для потребителей (наименование, дата, номер)             </t>
  </si>
  <si>
    <t xml:space="preserve">Наименование регулирующего органа, принявшего решение            </t>
  </si>
  <si>
    <t xml:space="preserve">Период действия утвержденной надбавки                            </t>
  </si>
  <si>
    <t xml:space="preserve">Источник опубликования                                           </t>
  </si>
  <si>
    <t>Надбавка к тарифу на тепловую энергию для потребителей, руб./Гкал</t>
  </si>
  <si>
    <t>Форма 1.2</t>
  </si>
  <si>
    <t>О ТАРИФЕ НА УСЛУГИ ПО ПЕРЕДАЧЕ ТЕПЛОВОЙ ЭНЕРГИИ И</t>
  </si>
  <si>
    <t>НАДБАВКЕ К ТАРИФУ НА УСЛУГИ ПО ПЕРЕДАЧЕ ТЕПЛОВОЙ ЭНЕРГИИ</t>
  </si>
  <si>
    <t xml:space="preserve">Наименование организации                               </t>
  </si>
  <si>
    <t xml:space="preserve">ИНН                                                    </t>
  </si>
  <si>
    <t xml:space="preserve">КПП                                                    </t>
  </si>
  <si>
    <t xml:space="preserve">Местонахождение (адрес)                                </t>
  </si>
  <si>
    <t>Атрибуты решения по утвержденному тарифу (наименование,</t>
  </si>
  <si>
    <t xml:space="preserve">дата, номер)                                           </t>
  </si>
  <si>
    <t xml:space="preserve">Наименование регулирующего органа, принявшего решение  </t>
  </si>
  <si>
    <t xml:space="preserve">Период действия утвержденного тарифа                   </t>
  </si>
  <si>
    <t xml:space="preserve">Источник опубликования                                 </t>
  </si>
  <si>
    <t xml:space="preserve">Наименование                                           </t>
  </si>
  <si>
    <t xml:space="preserve">Показатель       </t>
  </si>
  <si>
    <t>Тариф на услуги по передаче (транспортировке) тепловой</t>
  </si>
  <si>
    <t xml:space="preserve">энергии, руб./Гкал                                     </t>
  </si>
  <si>
    <t xml:space="preserve">энергии, руб./Гкал/ч в мес.                            </t>
  </si>
  <si>
    <t xml:space="preserve">Атрибуты решения по утвержденной надбавке              </t>
  </si>
  <si>
    <t xml:space="preserve">(наименование, дата, номер)                            </t>
  </si>
  <si>
    <t xml:space="preserve">Период действия утвержденной надбавки                  </t>
  </si>
  <si>
    <t xml:space="preserve">Надбавка к тарифу на передачу тепловой энергии,        </t>
  </si>
  <si>
    <t xml:space="preserve">руб./Гкал/ч в мес.                                     </t>
  </si>
  <si>
    <t>Форма 1.3</t>
  </si>
  <si>
    <t>О ПЛАТЕ ЗА ПОДКЛЮЧЕНИЕ К СИСТЕМЕ ТЕПЛОСНАБЖЕНИЯ</t>
  </si>
  <si>
    <t>Атрибуты решения по установленной плате за подключение</t>
  </si>
  <si>
    <t xml:space="preserve">к системе теплоснабжения (наименование, дата, номер)   </t>
  </si>
  <si>
    <t xml:space="preserve">Период действия установленной платы                    </t>
  </si>
  <si>
    <t xml:space="preserve">Плата за подключение к системе теплоснабжения,         </t>
  </si>
  <si>
    <t xml:space="preserve">руб. за /Гкал/ч                                        </t>
  </si>
  <si>
    <t>ДЕЯТЕЛЬНОСТИ ОРГАНИЗАЦИИ В СФЕРЕ ТЕПЛОСНАБЖЕНИЯ И СФЕРЕ</t>
  </si>
  <si>
    <t>ОКАЗАНИЯ УСЛУГ ПО ПЕРЕДАЧЕ ТЕПЛОВОЙ ЭНЕРГИИ</t>
  </si>
  <si>
    <t>Форма 7</t>
  </si>
  <si>
    <t>УСЛОВИЯ ПУБЛИЧНЫХ ДОГОВОРОВ ПОСТАВОК ТЕПЛОВОЙ ЭНЕРГИИ,</t>
  </si>
  <si>
    <t>ОКАЗАНИЯ УСЛУГ В СФЕРЕ ТЕПЛОСНАБЖЕНИЯ, В ТОМ ЧИСЛЕ</t>
  </si>
  <si>
    <t>ДОГОВОРОВ НА ПОДКЛЮЧЕНИЕ К СИСТЕМЕ ТЕПЛОСНАБЖЕНИЯ</t>
  </si>
  <si>
    <t>(ССЫЛКА НА ИСТОЧНИК ПУБЛИКАЦИИ)</t>
  </si>
  <si>
    <t xml:space="preserve">Год                                                     </t>
  </si>
  <si>
    <t>Примечание:</t>
  </si>
  <si>
    <t>1. В названии формы указывается ссылка на источник публикации, если отдельные условия соответствующих договоров опубликованы в печати.</t>
  </si>
  <si>
    <t>2. Форма заполняется в соответствии с содержанием публичных договоров, в том числе договоров на подключение. В информации отражаются существенные условия договоров, предусмотренные Постановлением Правительства Российской Федерации от 09.06.2007 N 360 "Об утверждении Правил заключения и исполнения публичных договоров о подключении к системам коммунальной инфраструктуры".</t>
  </si>
  <si>
    <t>Форма 8</t>
  </si>
  <si>
    <t>О ПОРЯДКЕ ВЫПОЛНЕНИЯ ТЕХНОЛОГИЧЕСКИХ, ТЕХНИЧЕСКИХ И</t>
  </si>
  <si>
    <t>ДРУГИХ МЕРОПРИЯТИЙ, СВЯЗАННЫХ С ПОДКЛЮЧЕНИЕМ</t>
  </si>
  <si>
    <t>К СИСТЕМЕ ТЕПЛОСНАБЖЕНИЯ</t>
  </si>
  <si>
    <t>Наименование службы, ответственной за прием и обработку</t>
  </si>
  <si>
    <t xml:space="preserve">заявок на подключение к системе теплоснабжения          </t>
  </si>
  <si>
    <t xml:space="preserve">Телефон                                                 </t>
  </si>
  <si>
    <t xml:space="preserve">Адрес                                                   </t>
  </si>
  <si>
    <t xml:space="preserve">Адрес электронной почты (e-mail)                        </t>
  </si>
  <si>
    <t xml:space="preserve">Сайт                                                    </t>
  </si>
  <si>
    <t xml:space="preserve">1. Форма заявки на подключение к системе теплоснабжения </t>
  </si>
  <si>
    <t xml:space="preserve">2. Перечень и формы, представляемые одновременно        </t>
  </si>
  <si>
    <t xml:space="preserve">с заявкой на подключение к системе теплоснабжения       </t>
  </si>
  <si>
    <t xml:space="preserve">3. Описание (со ссылкой на нормативные правовые акты)   </t>
  </si>
  <si>
    <t xml:space="preserve">порядка действий заявителя и регулируемой организации   </t>
  </si>
  <si>
    <t xml:space="preserve">при подаче, приеме, обработке заявки на подключение     </t>
  </si>
  <si>
    <t>к системе теплоснабжения, принятии решения и уведомлении</t>
  </si>
  <si>
    <t xml:space="preserve">о принятом решении                                      </t>
  </si>
  <si>
    <t>1. Сведения в соответствии с пунктами 1 - 3 раскрываются теплоснабжающей, теплосетевой организацией в виде приложений к форме 8, или указывается ссылка на их публикацию в сети Интернет.</t>
  </si>
  <si>
    <t xml:space="preserve">Атрибуты решения по утвержденному тарифу (наименование, дата,  номер) </t>
  </si>
  <si>
    <t>Тариф на тепловую энергию в паре (мощность), руб./Гкал</t>
  </si>
  <si>
    <t>нет</t>
  </si>
  <si>
    <t xml:space="preserve">Плановый период                        </t>
  </si>
  <si>
    <t>производство и передача теплоэнергии в паре</t>
  </si>
  <si>
    <t>Отчетный период</t>
  </si>
  <si>
    <t>Отдел главного энергетика</t>
  </si>
  <si>
    <t>(34385) 5-36-27</t>
  </si>
  <si>
    <r>
      <t xml:space="preserve">Резерв мощности системы теплоснабжения     отсутствует </t>
    </r>
    <r>
      <rPr>
        <sz val="10"/>
        <rFont val="Times New Roman"/>
        <family val="1"/>
      </rPr>
      <t xml:space="preserve">          </t>
    </r>
  </si>
  <si>
    <t>Договор поствки природного газа  ЗАО "Энергопромышленная компания": Договор на транспортировку газа ЗАО "ГАЗЭКС"</t>
  </si>
  <si>
    <t>energo@serovmet.ru</t>
  </si>
  <si>
    <t>Тариф на тепловую энергию в горячей воде (мощность), руб./Гкал</t>
  </si>
  <si>
    <t xml:space="preserve"> (ВЭР)</t>
  </si>
  <si>
    <t>тепловую сеть с 01.01.2012 по 31.12.2011г.</t>
  </si>
  <si>
    <t xml:space="preserve"> 2011г.   </t>
  </si>
  <si>
    <t>т.руб./тыс. м3)</t>
  </si>
  <si>
    <t>01.01.13г. по 31.12.13г.</t>
  </si>
  <si>
    <t>Постановление  от 18.12.12г. № 207-ПК</t>
  </si>
  <si>
    <t>тепловую сеть с 01.01.2013 по 30.06.2013г.</t>
  </si>
  <si>
    <t>тепловую сеть с 01.07.2013 по 31.12.2013г.</t>
  </si>
  <si>
    <t xml:space="preserve">за счет ввода  их из эксплуатации  </t>
  </si>
  <si>
    <t>КАЧЕСТВА ЗА 2013 ГОД</t>
  </si>
  <si>
    <t>1.Предмет договора</t>
  </si>
  <si>
    <t>2.Права и обязанности сторон</t>
  </si>
  <si>
    <t>3.Порядок учета</t>
  </si>
  <si>
    <t>4.Расчеты</t>
  </si>
  <si>
    <t>5.Ответственность сторон</t>
  </si>
  <si>
    <t>6.Порядок заключения и расторжения договоров</t>
  </si>
  <si>
    <t>7.Срок действия договора</t>
  </si>
  <si>
    <t>8.Реквизиты и подписи сторон</t>
  </si>
  <si>
    <t>"Областная газета" № 590-593/1св,  от 28.12.2012г.</t>
  </si>
  <si>
    <t>тепловую сеть с 01.07.2013 по 31.12.13г.</t>
  </si>
  <si>
    <t>Поставка воды потребителям осуществляется на основании заключенных публичных договоров (контрактов) на водоснабжение.</t>
  </si>
  <si>
    <t>Предметом договора на водоснабжение является обязанность снабжающей организации подавать абоненту (потребителю) через присоединенную сеть согласованное количество воды на условиях и в течение срока действия договора, а абонента (потребителя) принимать воду и полностью и своевременно оплачивать принятую воду по ценам и в порядке, определенном сторонами в условиях договора.</t>
  </si>
  <si>
    <t>Существенные условия договора горячего водоснабжения</t>
  </si>
  <si>
    <t>1. Предмет договора.</t>
  </si>
  <si>
    <t>Предметом договора на теплоснабжение является обязанность теплоснабжающей организации подавать абоненту (потребителю) через присоединенную сеть согласованное количество теплоэнергии на условиях и в течение срока действия договора, а абонента (потребителя) принимать теплоэнергию и полностью и своевременно оплачивать принятую теплоэнергию по ценам и в порядке, определенном сторонами в условиях договора.</t>
  </si>
  <si>
    <t>Существующие условия договора на теплоснабжение:</t>
  </si>
  <si>
    <t>КАЧЕСТВА ЗА 2012 ГОД</t>
  </si>
  <si>
    <t xml:space="preserve">2012г.   </t>
  </si>
  <si>
    <t>ЖД посчитан как прибор учета</t>
  </si>
  <si>
    <t>-</t>
  </si>
  <si>
    <t>Главный энергетик завода</t>
  </si>
  <si>
    <t>А.В.Орлов</t>
  </si>
  <si>
    <t>/www.serovmet.ru/ru/business/for-client/ut/</t>
  </si>
  <si>
    <t>на 17.01.2012г.</t>
  </si>
  <si>
    <r>
      <t>с 01.01.13 по 30.06.13г.-</t>
    </r>
    <r>
      <rPr>
        <b/>
        <sz val="12"/>
        <rFont val="Times New Roman"/>
        <family val="1"/>
      </rPr>
      <t>498,26</t>
    </r>
    <r>
      <rPr>
        <sz val="12"/>
        <rFont val="Times New Roman"/>
        <family val="1"/>
      </rPr>
      <t xml:space="preserve"> ;                                    с 01.07.13г. По 31.12.13г.-</t>
    </r>
    <r>
      <rPr>
        <b/>
        <sz val="12"/>
        <rFont val="Times New Roman"/>
        <family val="1"/>
      </rPr>
      <t>582,26</t>
    </r>
    <r>
      <rPr>
        <sz val="12"/>
        <rFont val="Times New Roman"/>
        <family val="1"/>
      </rPr>
      <t xml:space="preserve">
</t>
    </r>
  </si>
  <si>
    <t>Излишне полученный доход</t>
  </si>
  <si>
    <r>
      <t>с 01.01.13 по 30.06.13г.-</t>
    </r>
    <r>
      <rPr>
        <b/>
        <sz val="10"/>
        <rFont val="Times New Roman"/>
        <family val="1"/>
      </rPr>
      <t xml:space="preserve">592,42 </t>
    </r>
    <r>
      <rPr>
        <sz val="10"/>
        <rFont val="Times New Roman"/>
        <family val="1"/>
      </rPr>
      <t>;                                                       01.07.13 по 31.12.13г.-</t>
    </r>
    <r>
      <rPr>
        <b/>
        <sz val="10"/>
        <rFont val="Times New Roman"/>
        <family val="1"/>
      </rPr>
      <t>685,14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</si>
</sst>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</numFmts>
  <fonts count="1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" fontId="1" fillId="0" borderId="3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/>
    </xf>
    <xf numFmtId="0" fontId="10" fillId="0" borderId="0" xfId="15" applyFont="1" applyAlignment="1">
      <alignment horizontal="justify"/>
    </xf>
    <xf numFmtId="0" fontId="5" fillId="0" borderId="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1" fontId="5" fillId="0" borderId="3" xfId="0" applyNumberFormat="1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171" fontId="5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 applyProtection="1">
      <alignment/>
      <protection/>
    </xf>
    <xf numFmtId="0" fontId="5" fillId="0" borderId="0" xfId="18" applyFont="1" applyAlignment="1">
      <alignment horizontal="justify"/>
      <protection/>
    </xf>
    <xf numFmtId="0" fontId="5" fillId="0" borderId="0" xfId="18" applyFont="1">
      <alignment/>
      <protection/>
    </xf>
    <xf numFmtId="0" fontId="13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8" fontId="5" fillId="0" borderId="6" xfId="0" applyNumberFormat="1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8" fillId="0" borderId="7" xfId="15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171" fontId="0" fillId="0" borderId="6" xfId="0" applyNumberFormat="1" applyFont="1" applyBorder="1" applyAlignment="1">
      <alignment horizontal="center" vertical="top" wrapText="1"/>
    </xf>
    <xf numFmtId="171" fontId="5" fillId="0" borderId="2" xfId="0" applyNumberFormat="1" applyFont="1" applyBorder="1" applyAlignment="1">
      <alignment horizontal="center" vertical="top" wrapText="1"/>
    </xf>
    <xf numFmtId="1" fontId="0" fillId="0" borderId="6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1" fontId="0" fillId="0" borderId="2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2" fontId="5" fillId="0" borderId="4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1" fontId="4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1" fontId="14" fillId="0" borderId="6" xfId="0" applyNumberFormat="1" applyFont="1" applyBorder="1" applyAlignment="1">
      <alignment horizontal="center" vertical="top" wrapText="1"/>
    </xf>
    <xf numFmtId="1" fontId="14" fillId="0" borderId="4" xfId="0" applyNumberFormat="1" applyFont="1" applyBorder="1" applyAlignment="1">
      <alignment horizontal="center" vertical="top" wrapText="1"/>
    </xf>
    <xf numFmtId="1" fontId="14" fillId="0" borderId="2" xfId="0" applyNumberFormat="1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eploenergiya_za_3kv.2012g._Informatsiya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363859734B81463C85F96A625CE18129C32467321163796640F925BC3943E" TargetMode="External" /><Relationship Id="rId2" Type="http://schemas.openxmlformats.org/officeDocument/2006/relationships/hyperlink" Target="mailto:energo@serovmet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8363859734B81463C85F96A625CE18129C32467321163796640F925BC3943E" TargetMode="External" /><Relationship Id="rId2" Type="http://schemas.openxmlformats.org/officeDocument/2006/relationships/hyperlink" Target="mailto:energo@serovmet.r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2"/>
  <sheetViews>
    <sheetView zoomScale="75" zoomScaleNormal="75" workbookViewId="0" topLeftCell="D365">
      <selection activeCell="F409" sqref="F409:K409"/>
    </sheetView>
  </sheetViews>
  <sheetFormatPr defaultColWidth="9.00390625" defaultRowHeight="12.75"/>
  <cols>
    <col min="1" max="2" width="3.375" style="43" hidden="1" customWidth="1"/>
    <col min="3" max="3" width="4.00390625" style="43" hidden="1" customWidth="1"/>
    <col min="4" max="4" width="7.25390625" style="43" customWidth="1"/>
    <col min="5" max="5" width="43.75390625" style="43" customWidth="1"/>
    <col min="6" max="6" width="21.125" style="43" customWidth="1"/>
    <col min="7" max="7" width="9.125" style="43" customWidth="1"/>
    <col min="8" max="8" width="9.375" style="43" customWidth="1"/>
    <col min="9" max="9" width="7.125" style="43" customWidth="1"/>
    <col min="10" max="10" width="6.75390625" style="43" customWidth="1"/>
    <col min="11" max="11" width="8.00390625" style="43" customWidth="1"/>
    <col min="12" max="12" width="3.375" style="43" customWidth="1"/>
    <col min="13" max="16384" width="9.125" style="43" customWidth="1"/>
  </cols>
  <sheetData>
    <row r="1" ht="12.75" hidden="1">
      <c r="E1" s="20"/>
    </row>
    <row r="2" ht="12.75" hidden="1">
      <c r="E2" s="20"/>
    </row>
    <row r="3" ht="12.75" hidden="1">
      <c r="E3" s="20"/>
    </row>
    <row r="4" ht="12.75" hidden="1">
      <c r="E4" s="20"/>
    </row>
    <row r="5" ht="12.75" hidden="1"/>
    <row r="6" ht="12.75">
      <c r="J6" s="21" t="s">
        <v>0</v>
      </c>
    </row>
    <row r="7" ht="12.75">
      <c r="J7" s="21" t="s">
        <v>1</v>
      </c>
    </row>
    <row r="8" ht="12.75">
      <c r="J8" s="21" t="s">
        <v>2</v>
      </c>
    </row>
    <row r="9" spans="5:10" ht="12.75">
      <c r="E9" s="20"/>
      <c r="J9" s="21" t="s">
        <v>3</v>
      </c>
    </row>
    <row r="10" spans="5:10" ht="12.75">
      <c r="E10" s="168" t="s">
        <v>266</v>
      </c>
      <c r="F10" s="168"/>
      <c r="G10" s="168"/>
      <c r="H10" s="168"/>
      <c r="I10" s="168"/>
      <c r="J10" s="168"/>
    </row>
    <row r="11" spans="5:10" ht="12.75">
      <c r="E11" s="168" t="s">
        <v>267</v>
      </c>
      <c r="F11" s="168"/>
      <c r="G11" s="168"/>
      <c r="H11" s="168"/>
      <c r="I11" s="168"/>
      <c r="J11" s="168"/>
    </row>
    <row r="12" spans="5:10" ht="12.75">
      <c r="E12" s="168" t="s">
        <v>268</v>
      </c>
      <c r="F12" s="168"/>
      <c r="G12" s="168"/>
      <c r="H12" s="168"/>
      <c r="I12" s="168"/>
      <c r="J12" s="168"/>
    </row>
    <row r="13" ht="12.75"/>
    <row r="14" ht="12.75">
      <c r="J14" s="21" t="s">
        <v>4</v>
      </c>
    </row>
    <row r="15" ht="12.75">
      <c r="E15" s="20"/>
    </row>
    <row r="16" spans="5:16" ht="12.75">
      <c r="E16" s="169" t="s">
        <v>5</v>
      </c>
      <c r="F16" s="169"/>
      <c r="G16" s="169"/>
      <c r="H16" s="169"/>
      <c r="I16" s="169"/>
      <c r="J16" s="169"/>
      <c r="K16" s="37"/>
      <c r="L16" s="37"/>
      <c r="M16" s="37"/>
      <c r="N16" s="37"/>
      <c r="O16" s="37"/>
      <c r="P16" s="37"/>
    </row>
    <row r="17" spans="5:16" ht="12.75">
      <c r="E17" s="98" t="s">
        <v>6</v>
      </c>
      <c r="F17" s="98"/>
      <c r="G17" s="98"/>
      <c r="H17" s="98"/>
      <c r="I17" s="98"/>
      <c r="J17" s="98"/>
      <c r="K17" s="38"/>
      <c r="L17" s="38"/>
      <c r="M17" s="38"/>
      <c r="N17" s="38"/>
      <c r="O17" s="38"/>
      <c r="P17" s="38"/>
    </row>
    <row r="18" ht="13.5" thickBot="1">
      <c r="E18" s="20"/>
    </row>
    <row r="19" spans="5:9" ht="52.5" customHeight="1" thickBot="1">
      <c r="E19" s="23" t="s">
        <v>355</v>
      </c>
      <c r="F19" s="170" t="s">
        <v>392</v>
      </c>
      <c r="G19" s="171"/>
      <c r="H19" s="171"/>
      <c r="I19" s="172"/>
    </row>
    <row r="20" spans="5:9" ht="26.25" thickBot="1">
      <c r="E20" s="25" t="s">
        <v>7</v>
      </c>
      <c r="F20" s="112" t="s">
        <v>248</v>
      </c>
      <c r="G20" s="110"/>
      <c r="H20" s="110"/>
      <c r="I20" s="111"/>
    </row>
    <row r="21" spans="5:9" ht="12.75">
      <c r="E21" s="27" t="s">
        <v>8</v>
      </c>
      <c r="F21" s="93" t="s">
        <v>248</v>
      </c>
      <c r="G21" s="102"/>
      <c r="H21" s="102"/>
      <c r="I21" s="103"/>
    </row>
    <row r="22" spans="5:9" ht="13.5" thickBot="1">
      <c r="E22" s="25" t="s">
        <v>9</v>
      </c>
      <c r="F22" s="104"/>
      <c r="G22" s="105"/>
      <c r="H22" s="105"/>
      <c r="I22" s="106"/>
    </row>
    <row r="23" spans="5:9" ht="12.75">
      <c r="E23" s="27" t="s">
        <v>10</v>
      </c>
      <c r="F23" s="93" t="s">
        <v>248</v>
      </c>
      <c r="G23" s="102"/>
      <c r="H23" s="102"/>
      <c r="I23" s="103"/>
    </row>
    <row r="24" spans="5:9" ht="13.5" thickBot="1">
      <c r="E24" s="25" t="s">
        <v>11</v>
      </c>
      <c r="F24" s="104"/>
      <c r="G24" s="105"/>
      <c r="H24" s="105"/>
      <c r="I24" s="106"/>
    </row>
    <row r="25" spans="5:9" ht="12.75">
      <c r="E25" s="27" t="s">
        <v>10</v>
      </c>
      <c r="F25" s="93" t="s">
        <v>248</v>
      </c>
      <c r="G25" s="102"/>
      <c r="H25" s="102"/>
      <c r="I25" s="103"/>
    </row>
    <row r="26" spans="5:9" ht="13.5" thickBot="1">
      <c r="E26" s="25" t="s">
        <v>12</v>
      </c>
      <c r="F26" s="104"/>
      <c r="G26" s="105"/>
      <c r="H26" s="105"/>
      <c r="I26" s="106"/>
    </row>
    <row r="27" spans="5:9" ht="12.75">
      <c r="E27" s="27" t="s">
        <v>13</v>
      </c>
      <c r="F27" s="101" t="s">
        <v>248</v>
      </c>
      <c r="G27" s="102"/>
      <c r="H27" s="102"/>
      <c r="I27" s="103"/>
    </row>
    <row r="28" spans="5:9" ht="12.75">
      <c r="E28" s="27" t="s">
        <v>14</v>
      </c>
      <c r="F28" s="94"/>
      <c r="G28" s="95"/>
      <c r="H28" s="95"/>
      <c r="I28" s="78"/>
    </row>
    <row r="29" spans="5:9" ht="13.5" thickBot="1">
      <c r="E29" s="25" t="s">
        <v>15</v>
      </c>
      <c r="F29" s="104"/>
      <c r="G29" s="105"/>
      <c r="H29" s="105"/>
      <c r="I29" s="106"/>
    </row>
    <row r="30" spans="5:9" ht="26.25" thickBot="1">
      <c r="E30" s="25" t="s">
        <v>16</v>
      </c>
      <c r="F30" s="112" t="s">
        <v>248</v>
      </c>
      <c r="G30" s="110"/>
      <c r="H30" s="110"/>
      <c r="I30" s="111"/>
    </row>
    <row r="31" ht="12.75">
      <c r="E31" s="20"/>
    </row>
    <row r="32" ht="12.75">
      <c r="E32" s="20"/>
    </row>
    <row r="33" ht="12.75">
      <c r="J33" s="21" t="s">
        <v>17</v>
      </c>
    </row>
    <row r="34" ht="12.75">
      <c r="E34" s="20"/>
    </row>
    <row r="35" spans="5:11" ht="12.75">
      <c r="E35" s="98" t="s">
        <v>5</v>
      </c>
      <c r="F35" s="98"/>
      <c r="G35" s="98"/>
      <c r="H35" s="98"/>
      <c r="I35" s="98"/>
      <c r="J35" s="98"/>
      <c r="K35" s="98"/>
    </row>
    <row r="36" spans="3:11" ht="12.75">
      <c r="C36" s="98" t="s">
        <v>18</v>
      </c>
      <c r="D36" s="98"/>
      <c r="E36" s="98"/>
      <c r="F36" s="98"/>
      <c r="G36" s="98"/>
      <c r="H36" s="98"/>
      <c r="I36" s="98"/>
      <c r="J36" s="98"/>
      <c r="K36" s="98"/>
    </row>
    <row r="37" spans="5:11" ht="12.75">
      <c r="E37" s="98" t="s">
        <v>19</v>
      </c>
      <c r="F37" s="98"/>
      <c r="G37" s="98"/>
      <c r="H37" s="98"/>
      <c r="I37" s="98"/>
      <c r="J37" s="98"/>
      <c r="K37" s="98"/>
    </row>
    <row r="38" ht="13.5" thickBot="1">
      <c r="E38" s="20"/>
    </row>
    <row r="39" spans="5:12" ht="13.5" thickBot="1">
      <c r="E39" s="34" t="s">
        <v>20</v>
      </c>
      <c r="F39" s="35"/>
      <c r="G39" s="54" t="s">
        <v>239</v>
      </c>
      <c r="H39" s="55"/>
      <c r="I39" s="55"/>
      <c r="J39" s="55"/>
      <c r="K39" s="55"/>
      <c r="L39" s="42"/>
    </row>
    <row r="40" spans="5:12" ht="13.5" thickBot="1">
      <c r="E40" s="34" t="s">
        <v>21</v>
      </c>
      <c r="F40" s="35"/>
      <c r="G40" s="108">
        <v>6632004667</v>
      </c>
      <c r="H40" s="96"/>
      <c r="I40" s="96"/>
      <c r="J40" s="96"/>
      <c r="K40" s="96"/>
      <c r="L40" s="97"/>
    </row>
    <row r="41" spans="5:12" ht="13.5" thickBot="1">
      <c r="E41" s="34" t="s">
        <v>22</v>
      </c>
      <c r="F41" s="35"/>
      <c r="G41" s="108">
        <v>663201001</v>
      </c>
      <c r="H41" s="96"/>
      <c r="I41" s="96"/>
      <c r="J41" s="96"/>
      <c r="K41" s="96"/>
      <c r="L41" s="97"/>
    </row>
    <row r="42" spans="5:12" ht="13.5" thickBot="1">
      <c r="E42" s="34" t="s">
        <v>23</v>
      </c>
      <c r="F42" s="44"/>
      <c r="G42" s="108" t="s">
        <v>240</v>
      </c>
      <c r="H42" s="96"/>
      <c r="I42" s="96"/>
      <c r="J42" s="96"/>
      <c r="K42" s="96"/>
      <c r="L42" s="97"/>
    </row>
    <row r="43" spans="5:12" ht="31.5" customHeight="1" thickBot="1">
      <c r="E43" s="29" t="s">
        <v>344</v>
      </c>
      <c r="F43" s="45"/>
      <c r="G43" s="162" t="str">
        <f>'тепловая энергия в паре'!G43:K43</f>
        <v>Постановление  от 18.12.12г. № 207-ПК</v>
      </c>
      <c r="H43" s="163"/>
      <c r="I43" s="163"/>
      <c r="J43" s="163"/>
      <c r="K43" s="163"/>
      <c r="L43" s="164"/>
    </row>
    <row r="44" spans="5:12" ht="30.75" customHeight="1" thickBot="1">
      <c r="E44" s="34" t="s">
        <v>24</v>
      </c>
      <c r="F44" s="44"/>
      <c r="G44" s="150" t="s">
        <v>241</v>
      </c>
      <c r="H44" s="151"/>
      <c r="I44" s="151"/>
      <c r="J44" s="151"/>
      <c r="K44" s="151"/>
      <c r="L44" s="152"/>
    </row>
    <row r="45" spans="5:12" ht="20.25" customHeight="1" thickBot="1">
      <c r="E45" s="34" t="s">
        <v>25</v>
      </c>
      <c r="F45" s="44"/>
      <c r="G45" s="108" t="str">
        <f>'тепловая энергия в паре'!G45:K45</f>
        <v>01.01.13г. по 31.12.13г.</v>
      </c>
      <c r="H45" s="96"/>
      <c r="I45" s="96"/>
      <c r="J45" s="96"/>
      <c r="K45" s="96"/>
      <c r="L45" s="97"/>
    </row>
    <row r="46" spans="5:12" ht="13.5" thickBot="1">
      <c r="E46" s="34" t="s">
        <v>26</v>
      </c>
      <c r="F46" s="46"/>
      <c r="G46" s="54" t="s">
        <v>374</v>
      </c>
      <c r="H46" s="55"/>
      <c r="I46" s="55"/>
      <c r="J46" s="55"/>
      <c r="K46" s="55"/>
      <c r="L46" s="42"/>
    </row>
    <row r="47" spans="4:12" ht="12.75">
      <c r="D47" s="50"/>
      <c r="E47" s="51"/>
      <c r="F47" s="52"/>
      <c r="G47" s="56"/>
      <c r="H47" s="56"/>
      <c r="I47" s="56"/>
      <c r="J47" s="56"/>
      <c r="K47" s="56"/>
      <c r="L47" s="56"/>
    </row>
    <row r="48" spans="5:12" ht="12.75" customHeight="1" thickBot="1">
      <c r="E48" s="53" t="s">
        <v>269</v>
      </c>
      <c r="F48" s="52"/>
      <c r="G48" s="49"/>
      <c r="H48" s="49"/>
      <c r="I48" s="49"/>
      <c r="J48" s="49"/>
      <c r="K48" s="49"/>
      <c r="L48" s="49"/>
    </row>
    <row r="49" spans="5:12" ht="17.25" customHeight="1">
      <c r="E49" s="153" t="s">
        <v>27</v>
      </c>
      <c r="F49" s="154"/>
      <c r="G49" s="32" t="s">
        <v>28</v>
      </c>
      <c r="H49" s="153" t="s">
        <v>30</v>
      </c>
      <c r="I49" s="159"/>
      <c r="J49" s="159"/>
      <c r="K49" s="159"/>
      <c r="L49" s="32" t="s">
        <v>31</v>
      </c>
    </row>
    <row r="50" spans="5:12" ht="14.25" customHeight="1">
      <c r="E50" s="155"/>
      <c r="F50" s="156"/>
      <c r="G50" s="32" t="s">
        <v>29</v>
      </c>
      <c r="H50" s="155"/>
      <c r="I50" s="160"/>
      <c r="J50" s="160"/>
      <c r="K50" s="160"/>
      <c r="L50" s="32" t="s">
        <v>32</v>
      </c>
    </row>
    <row r="51" spans="5:12" ht="18" customHeight="1" thickBot="1">
      <c r="E51" s="155"/>
      <c r="F51" s="156"/>
      <c r="G51" s="32"/>
      <c r="H51" s="157"/>
      <c r="I51" s="161"/>
      <c r="J51" s="161"/>
      <c r="K51" s="161"/>
      <c r="L51" s="32" t="s">
        <v>33</v>
      </c>
    </row>
    <row r="52" spans="5:12" ht="25.5">
      <c r="E52" s="155"/>
      <c r="F52" s="156"/>
      <c r="G52" s="32"/>
      <c r="H52" s="32" t="s">
        <v>35</v>
      </c>
      <c r="I52" s="30" t="s">
        <v>37</v>
      </c>
      <c r="J52" s="30" t="s">
        <v>39</v>
      </c>
      <c r="K52" s="30" t="s">
        <v>41</v>
      </c>
      <c r="L52" s="32" t="s">
        <v>34</v>
      </c>
    </row>
    <row r="53" spans="5:12" ht="26.25" thickBot="1">
      <c r="E53" s="157"/>
      <c r="F53" s="158"/>
      <c r="G53" s="26"/>
      <c r="H53" s="26" t="s">
        <v>36</v>
      </c>
      <c r="I53" s="26" t="s">
        <v>38</v>
      </c>
      <c r="J53" s="26" t="s">
        <v>40</v>
      </c>
      <c r="K53" s="26">
        <v>13</v>
      </c>
      <c r="L53" s="26"/>
    </row>
    <row r="54" spans="5:12" ht="12.75">
      <c r="E54" s="147" t="s">
        <v>42</v>
      </c>
      <c r="F54" s="28" t="s">
        <v>43</v>
      </c>
      <c r="G54" s="91">
        <v>592.42</v>
      </c>
      <c r="H54" s="115"/>
      <c r="I54" s="115"/>
      <c r="J54" s="115"/>
      <c r="K54" s="115"/>
      <c r="L54" s="115"/>
    </row>
    <row r="55" spans="5:12" ht="39" thickBot="1">
      <c r="E55" s="148"/>
      <c r="F55" s="57" t="s">
        <v>362</v>
      </c>
      <c r="G55" s="145"/>
      <c r="H55" s="146"/>
      <c r="I55" s="146"/>
      <c r="J55" s="146"/>
      <c r="K55" s="146"/>
      <c r="L55" s="146"/>
    </row>
    <row r="56" spans="5:12" ht="13.5" customHeight="1" hidden="1" thickBot="1">
      <c r="E56" s="148"/>
      <c r="F56" s="32" t="s">
        <v>244</v>
      </c>
      <c r="G56" s="92">
        <v>556.32</v>
      </c>
      <c r="H56" s="116"/>
      <c r="I56" s="116"/>
      <c r="J56" s="116"/>
      <c r="K56" s="116"/>
      <c r="L56" s="116"/>
    </row>
    <row r="57" spans="5:12" ht="39" customHeight="1" hidden="1" thickBot="1">
      <c r="E57" s="148"/>
      <c r="F57" s="26" t="s">
        <v>245</v>
      </c>
      <c r="G57" s="90"/>
      <c r="H57" s="117"/>
      <c r="I57" s="117"/>
      <c r="J57" s="117"/>
      <c r="K57" s="117"/>
      <c r="L57" s="117"/>
    </row>
    <row r="58" spans="5:12" ht="13.5" customHeight="1" hidden="1" thickBot="1">
      <c r="E58" s="148"/>
      <c r="F58" s="28" t="s">
        <v>43</v>
      </c>
      <c r="G58" s="91">
        <v>592.42</v>
      </c>
      <c r="H58" s="28"/>
      <c r="I58" s="28"/>
      <c r="J58" s="28"/>
      <c r="K58" s="115"/>
      <c r="L58" s="115"/>
    </row>
    <row r="59" spans="5:12" ht="39" customHeight="1" hidden="1" thickBot="1">
      <c r="E59" s="148"/>
      <c r="F59" s="57" t="s">
        <v>242</v>
      </c>
      <c r="G59" s="145"/>
      <c r="H59" s="57"/>
      <c r="I59" s="57"/>
      <c r="J59" s="57"/>
      <c r="K59" s="146"/>
      <c r="L59" s="146"/>
    </row>
    <row r="60" spans="5:12" ht="13.5" customHeight="1" hidden="1" thickBot="1">
      <c r="E60" s="148"/>
      <c r="F60" s="32" t="s">
        <v>244</v>
      </c>
      <c r="G60" s="92">
        <v>575.72</v>
      </c>
      <c r="H60" s="27"/>
      <c r="I60" s="27"/>
      <c r="J60" s="27"/>
      <c r="K60" s="116"/>
      <c r="L60" s="116"/>
    </row>
    <row r="61" spans="5:12" ht="39" customHeight="1" hidden="1" thickBot="1">
      <c r="E61" s="148"/>
      <c r="F61" s="26" t="s">
        <v>246</v>
      </c>
      <c r="G61" s="90"/>
      <c r="H61" s="25"/>
      <c r="I61" s="25"/>
      <c r="J61" s="25"/>
      <c r="K61" s="117"/>
      <c r="L61" s="117"/>
    </row>
    <row r="62" spans="5:12" ht="13.5" customHeight="1" hidden="1" thickBot="1">
      <c r="E62" s="148"/>
      <c r="F62" s="28" t="s">
        <v>43</v>
      </c>
      <c r="G62" s="91">
        <v>592.42</v>
      </c>
      <c r="H62" s="28"/>
      <c r="I62" s="28"/>
      <c r="J62" s="28"/>
      <c r="K62" s="115"/>
      <c r="L62" s="115"/>
    </row>
    <row r="63" spans="5:12" ht="39" customHeight="1" hidden="1" thickBot="1">
      <c r="E63" s="148"/>
      <c r="F63" s="57" t="s">
        <v>243</v>
      </c>
      <c r="G63" s="145"/>
      <c r="H63" s="57"/>
      <c r="I63" s="57"/>
      <c r="J63" s="57"/>
      <c r="K63" s="146"/>
      <c r="L63" s="146"/>
    </row>
    <row r="64" spans="5:12" ht="13.5" customHeight="1" hidden="1" thickBot="1">
      <c r="E64" s="148"/>
      <c r="F64" s="32" t="s">
        <v>244</v>
      </c>
      <c r="G64" s="92">
        <v>567.37</v>
      </c>
      <c r="H64" s="27"/>
      <c r="I64" s="27"/>
      <c r="J64" s="27"/>
      <c r="K64" s="143"/>
      <c r="L64" s="143"/>
    </row>
    <row r="65" spans="5:12" ht="39" customHeight="1" hidden="1" thickBot="1">
      <c r="E65" s="148"/>
      <c r="F65" s="26" t="s">
        <v>247</v>
      </c>
      <c r="G65" s="90"/>
      <c r="H65" s="27"/>
      <c r="I65" s="27"/>
      <c r="J65" s="27"/>
      <c r="K65" s="144"/>
      <c r="L65" s="144"/>
    </row>
    <row r="66" spans="5:12" ht="12.75">
      <c r="E66" s="148"/>
      <c r="F66" s="28" t="s">
        <v>43</v>
      </c>
      <c r="G66" s="139">
        <v>685.14</v>
      </c>
      <c r="H66" s="141"/>
      <c r="I66" s="141"/>
      <c r="J66" s="141"/>
      <c r="K66" s="141"/>
      <c r="L66" s="141"/>
    </row>
    <row r="67" spans="5:12" ht="39" thickBot="1">
      <c r="E67" s="149"/>
      <c r="F67" s="25" t="s">
        <v>375</v>
      </c>
      <c r="G67" s="138"/>
      <c r="H67" s="136"/>
      <c r="I67" s="136"/>
      <c r="J67" s="136"/>
      <c r="K67" s="136"/>
      <c r="L67" s="136"/>
    </row>
    <row r="68" spans="5:12" ht="18" customHeight="1" hidden="1">
      <c r="E68" s="27"/>
      <c r="F68" s="32" t="s">
        <v>244</v>
      </c>
      <c r="G68" s="137">
        <v>656.04</v>
      </c>
      <c r="H68" s="135"/>
      <c r="I68" s="135"/>
      <c r="J68" s="135"/>
      <c r="K68" s="135"/>
      <c r="L68" s="135"/>
    </row>
    <row r="69" spans="5:12" ht="16.5" customHeight="1" hidden="1" thickBot="1">
      <c r="E69" s="27"/>
      <c r="F69" s="26" t="s">
        <v>245</v>
      </c>
      <c r="G69" s="138"/>
      <c r="H69" s="136"/>
      <c r="I69" s="136"/>
      <c r="J69" s="136"/>
      <c r="K69" s="136"/>
      <c r="L69" s="136"/>
    </row>
    <row r="70" spans="5:12" ht="12.75" hidden="1">
      <c r="E70" s="27"/>
      <c r="F70" s="28" t="s">
        <v>43</v>
      </c>
      <c r="G70" s="139">
        <v>699.06</v>
      </c>
      <c r="H70" s="58"/>
      <c r="I70" s="58"/>
      <c r="J70" s="58"/>
      <c r="K70" s="141"/>
      <c r="L70" s="141"/>
    </row>
    <row r="71" spans="5:12" ht="25.5" hidden="1">
      <c r="E71" s="27"/>
      <c r="F71" s="57" t="s">
        <v>242</v>
      </c>
      <c r="G71" s="140"/>
      <c r="H71" s="59"/>
      <c r="I71" s="59"/>
      <c r="J71" s="59"/>
      <c r="K71" s="142"/>
      <c r="L71" s="142"/>
    </row>
    <row r="72" spans="5:12" ht="12.75" hidden="1">
      <c r="E72" s="27"/>
      <c r="F72" s="32" t="s">
        <v>244</v>
      </c>
      <c r="G72" s="137">
        <v>679.35</v>
      </c>
      <c r="H72" s="60"/>
      <c r="I72" s="60"/>
      <c r="J72" s="60"/>
      <c r="K72" s="135"/>
      <c r="L72" s="135"/>
    </row>
    <row r="73" spans="5:12" ht="26.25" hidden="1" thickBot="1">
      <c r="E73" s="27"/>
      <c r="F73" s="26" t="s">
        <v>246</v>
      </c>
      <c r="G73" s="138"/>
      <c r="H73" s="61"/>
      <c r="I73" s="61"/>
      <c r="J73" s="61"/>
      <c r="K73" s="136"/>
      <c r="L73" s="136"/>
    </row>
    <row r="74" spans="5:12" ht="12.75" hidden="1">
      <c r="E74" s="27"/>
      <c r="F74" s="28" t="s">
        <v>43</v>
      </c>
      <c r="G74" s="139">
        <v>699.06</v>
      </c>
      <c r="H74" s="58"/>
      <c r="I74" s="58"/>
      <c r="J74" s="58"/>
      <c r="K74" s="141"/>
      <c r="L74" s="141"/>
    </row>
    <row r="75" spans="5:12" ht="25.5" hidden="1">
      <c r="E75" s="27"/>
      <c r="F75" s="57" t="s">
        <v>243</v>
      </c>
      <c r="G75" s="140"/>
      <c r="H75" s="59"/>
      <c r="I75" s="59"/>
      <c r="J75" s="59"/>
      <c r="K75" s="142"/>
      <c r="L75" s="142"/>
    </row>
    <row r="76" spans="5:12" ht="12.75" hidden="1">
      <c r="E76" s="27"/>
      <c r="F76" s="27" t="s">
        <v>244</v>
      </c>
      <c r="G76" s="133">
        <v>669.5</v>
      </c>
      <c r="H76" s="60"/>
      <c r="I76" s="60"/>
      <c r="J76" s="60"/>
      <c r="K76" s="135"/>
      <c r="L76" s="135"/>
    </row>
    <row r="77" spans="5:12" ht="26.25" hidden="1" thickBot="1">
      <c r="E77" s="25"/>
      <c r="F77" s="25" t="s">
        <v>247</v>
      </c>
      <c r="G77" s="134"/>
      <c r="H77" s="61"/>
      <c r="I77" s="61"/>
      <c r="J77" s="61"/>
      <c r="K77" s="136"/>
      <c r="L77" s="136"/>
    </row>
    <row r="78" spans="5:12" ht="12.75">
      <c r="E78" s="51"/>
      <c r="F78" s="51"/>
      <c r="G78" s="51"/>
      <c r="H78" s="51"/>
      <c r="I78" s="51"/>
      <c r="J78" s="51"/>
      <c r="K78" s="51"/>
      <c r="L78" s="51"/>
    </row>
    <row r="79" ht="13.5" thickBot="1">
      <c r="E79" s="20"/>
    </row>
    <row r="80" spans="5:11" ht="13.5" thickBot="1">
      <c r="E80" s="23" t="s">
        <v>20</v>
      </c>
      <c r="F80" s="108" t="s">
        <v>239</v>
      </c>
      <c r="G80" s="96"/>
      <c r="H80" s="96"/>
      <c r="I80" s="96"/>
      <c r="J80" s="96"/>
      <c r="K80" s="97"/>
    </row>
    <row r="81" spans="5:11" ht="13.5" thickBot="1">
      <c r="E81" s="25" t="s">
        <v>21</v>
      </c>
      <c r="F81" s="108">
        <v>6632004667</v>
      </c>
      <c r="G81" s="96"/>
      <c r="H81" s="96"/>
      <c r="I81" s="96"/>
      <c r="J81" s="96"/>
      <c r="K81" s="97"/>
    </row>
    <row r="82" spans="5:11" ht="13.5" thickBot="1">
      <c r="E82" s="25" t="s">
        <v>22</v>
      </c>
      <c r="F82" s="108">
        <v>663201001</v>
      </c>
      <c r="G82" s="96"/>
      <c r="H82" s="96"/>
      <c r="I82" s="96"/>
      <c r="J82" s="96"/>
      <c r="K82" s="97"/>
    </row>
    <row r="83" spans="5:11" ht="13.5" thickBot="1">
      <c r="E83" s="25" t="s">
        <v>23</v>
      </c>
      <c r="F83" s="108" t="s">
        <v>240</v>
      </c>
      <c r="G83" s="96"/>
      <c r="H83" s="96"/>
      <c r="I83" s="96"/>
      <c r="J83" s="96"/>
      <c r="K83" s="97"/>
    </row>
    <row r="84" spans="5:8" ht="26.25" hidden="1" thickBot="1">
      <c r="E84" s="27" t="s">
        <v>270</v>
      </c>
      <c r="F84" s="101" t="s">
        <v>346</v>
      </c>
      <c r="G84" s="102"/>
      <c r="H84" s="103"/>
    </row>
    <row r="85" spans="5:8" ht="26.25" hidden="1" thickBot="1">
      <c r="E85" s="25" t="s">
        <v>271</v>
      </c>
      <c r="F85" s="104"/>
      <c r="G85" s="105"/>
      <c r="H85" s="106"/>
    </row>
    <row r="86" spans="5:8" ht="26.25" hidden="1" thickBot="1">
      <c r="E86" s="25" t="s">
        <v>24</v>
      </c>
      <c r="F86" s="107"/>
      <c r="G86" s="110"/>
      <c r="H86" s="111"/>
    </row>
    <row r="87" spans="5:8" ht="13.5" hidden="1" thickBot="1">
      <c r="E87" s="25" t="s">
        <v>272</v>
      </c>
      <c r="F87" s="107"/>
      <c r="G87" s="110"/>
      <c r="H87" s="111"/>
    </row>
    <row r="88" spans="5:8" ht="13.5" hidden="1" thickBot="1">
      <c r="E88" s="25" t="s">
        <v>26</v>
      </c>
      <c r="F88" s="101"/>
      <c r="G88" s="102"/>
      <c r="H88" s="103"/>
    </row>
    <row r="89" spans="5:11" ht="25.5">
      <c r="E89" s="27" t="s">
        <v>273</v>
      </c>
      <c r="F89" s="101" t="s">
        <v>346</v>
      </c>
      <c r="G89" s="102"/>
      <c r="H89" s="102"/>
      <c r="I89" s="102"/>
      <c r="J89" s="102"/>
      <c r="K89" s="103"/>
    </row>
    <row r="90" spans="5:11" ht="13.5" thickBot="1">
      <c r="E90" s="25" t="s">
        <v>274</v>
      </c>
      <c r="F90" s="104"/>
      <c r="G90" s="105"/>
      <c r="H90" s="105"/>
      <c r="I90" s="105"/>
      <c r="J90" s="105"/>
      <c r="K90" s="106"/>
    </row>
    <row r="91" ht="12.75">
      <c r="E91" s="20"/>
    </row>
    <row r="92" spans="5:11" ht="13.5" hidden="1" thickBot="1">
      <c r="E92" s="23" t="s">
        <v>275</v>
      </c>
      <c r="F92" s="108" t="s">
        <v>239</v>
      </c>
      <c r="G92" s="96"/>
      <c r="H92" s="96"/>
      <c r="I92" s="96"/>
      <c r="J92" s="96"/>
      <c r="K92" s="97"/>
    </row>
    <row r="93" spans="5:11" ht="13.5" hidden="1" thickBot="1">
      <c r="E93" s="25" t="s">
        <v>276</v>
      </c>
      <c r="F93" s="108">
        <v>6632004667</v>
      </c>
      <c r="G93" s="96"/>
      <c r="H93" s="96"/>
      <c r="I93" s="96"/>
      <c r="J93" s="96"/>
      <c r="K93" s="97"/>
    </row>
    <row r="94" spans="5:11" ht="13.5" hidden="1" thickBot="1">
      <c r="E94" s="25" t="s">
        <v>277</v>
      </c>
      <c r="F94" s="108">
        <v>663201001</v>
      </c>
      <c r="G94" s="96"/>
      <c r="H94" s="96"/>
      <c r="I94" s="96"/>
      <c r="J94" s="96"/>
      <c r="K94" s="97"/>
    </row>
    <row r="95" spans="5:11" ht="13.5" hidden="1" thickBot="1">
      <c r="E95" s="25" t="s">
        <v>278</v>
      </c>
      <c r="F95" s="108" t="s">
        <v>240</v>
      </c>
      <c r="G95" s="96"/>
      <c r="H95" s="96"/>
      <c r="I95" s="96"/>
      <c r="J95" s="96"/>
      <c r="K95" s="97"/>
    </row>
    <row r="96" spans="5:8" ht="25.5" hidden="1">
      <c r="E96" s="27" t="s">
        <v>279</v>
      </c>
      <c r="F96" s="101"/>
      <c r="G96" s="102"/>
      <c r="H96" s="103"/>
    </row>
    <row r="97" spans="5:8" ht="26.25" hidden="1" thickBot="1">
      <c r="E97" s="25" t="s">
        <v>280</v>
      </c>
      <c r="F97" s="104"/>
      <c r="G97" s="105"/>
      <c r="H97" s="106"/>
    </row>
    <row r="98" spans="5:8" ht="26.25" hidden="1" thickBot="1">
      <c r="E98" s="25" t="s">
        <v>281</v>
      </c>
      <c r="F98" s="107"/>
      <c r="G98" s="110"/>
      <c r="H98" s="111"/>
    </row>
    <row r="99" spans="5:8" ht="13.5" hidden="1" thickBot="1">
      <c r="E99" s="25" t="s">
        <v>282</v>
      </c>
      <c r="F99" s="107"/>
      <c r="G99" s="110"/>
      <c r="H99" s="111"/>
    </row>
    <row r="100" spans="5:8" ht="13.5" hidden="1" thickBot="1">
      <c r="E100" s="25" t="s">
        <v>283</v>
      </c>
      <c r="F100" s="101"/>
      <c r="G100" s="102"/>
      <c r="H100" s="103"/>
    </row>
    <row r="101" spans="5:11" ht="26.25" hidden="1" thickBot="1">
      <c r="E101" s="25" t="s">
        <v>284</v>
      </c>
      <c r="F101" s="107" t="s">
        <v>346</v>
      </c>
      <c r="G101" s="110"/>
      <c r="H101" s="110"/>
      <c r="I101" s="110"/>
      <c r="J101" s="110"/>
      <c r="K101" s="111"/>
    </row>
    <row r="102" ht="12.75" hidden="1">
      <c r="E102" s="20"/>
    </row>
    <row r="103" ht="12.75" hidden="1">
      <c r="E103" s="20"/>
    </row>
    <row r="104" ht="12.75" hidden="1">
      <c r="E104" s="20"/>
    </row>
    <row r="105" ht="12.75" hidden="1">
      <c r="J105" s="21" t="s">
        <v>285</v>
      </c>
    </row>
    <row r="106" ht="12.75" hidden="1">
      <c r="E106" s="20"/>
    </row>
    <row r="107" spans="5:10" ht="12.75" hidden="1">
      <c r="E107" s="98" t="s">
        <v>5</v>
      </c>
      <c r="F107" s="98"/>
      <c r="G107" s="98"/>
      <c r="H107" s="98"/>
      <c r="I107" s="98"/>
      <c r="J107" s="98"/>
    </row>
    <row r="108" spans="3:10" ht="12.75" hidden="1">
      <c r="C108" s="98" t="s">
        <v>286</v>
      </c>
      <c r="D108" s="98"/>
      <c r="E108" s="98"/>
      <c r="F108" s="98"/>
      <c r="G108" s="98"/>
      <c r="H108" s="98"/>
      <c r="I108" s="98"/>
      <c r="J108" s="98"/>
    </row>
    <row r="109" spans="2:10" ht="12.75" hidden="1">
      <c r="B109" s="98" t="s">
        <v>287</v>
      </c>
      <c r="C109" s="98"/>
      <c r="D109" s="98"/>
      <c r="E109" s="98"/>
      <c r="F109" s="98"/>
      <c r="G109" s="98"/>
      <c r="H109" s="98"/>
      <c r="I109" s="98"/>
      <c r="J109" s="98"/>
    </row>
    <row r="110" ht="13.5" hidden="1" thickBot="1">
      <c r="E110" s="20"/>
    </row>
    <row r="111" spans="5:6" ht="13.5" hidden="1" thickBot="1">
      <c r="E111" s="23" t="s">
        <v>288</v>
      </c>
      <c r="F111" s="24"/>
    </row>
    <row r="112" spans="5:6" ht="13.5" hidden="1" thickBot="1">
      <c r="E112" s="25" t="s">
        <v>289</v>
      </c>
      <c r="F112" s="26"/>
    </row>
    <row r="113" spans="5:6" ht="13.5" hidden="1" thickBot="1">
      <c r="E113" s="25" t="s">
        <v>290</v>
      </c>
      <c r="F113" s="26"/>
    </row>
    <row r="114" spans="5:6" ht="13.5" hidden="1" thickBot="1">
      <c r="E114" s="25" t="s">
        <v>291</v>
      </c>
      <c r="F114" s="26"/>
    </row>
    <row r="115" spans="5:6" ht="25.5" hidden="1">
      <c r="E115" s="27" t="s">
        <v>292</v>
      </c>
      <c r="F115" s="115"/>
    </row>
    <row r="116" spans="5:6" ht="13.5" hidden="1" thickBot="1">
      <c r="E116" s="25" t="s">
        <v>293</v>
      </c>
      <c r="F116" s="117"/>
    </row>
    <row r="117" spans="5:6" ht="26.25" hidden="1" thickBot="1">
      <c r="E117" s="25" t="s">
        <v>294</v>
      </c>
      <c r="F117" s="26"/>
    </row>
    <row r="118" spans="5:6" ht="13.5" hidden="1" thickBot="1">
      <c r="E118" s="25" t="s">
        <v>295</v>
      </c>
      <c r="F118" s="26"/>
    </row>
    <row r="119" spans="5:6" ht="13.5" hidden="1" thickBot="1">
      <c r="E119" s="25" t="s">
        <v>296</v>
      </c>
      <c r="F119" s="26"/>
    </row>
    <row r="120" spans="5:6" ht="13.5" hidden="1" thickBot="1">
      <c r="E120" s="25" t="s">
        <v>297</v>
      </c>
      <c r="F120" s="26" t="s">
        <v>298</v>
      </c>
    </row>
    <row r="121" spans="5:6" ht="25.5" hidden="1">
      <c r="E121" s="27" t="s">
        <v>299</v>
      </c>
      <c r="F121" s="115"/>
    </row>
    <row r="122" spans="5:6" ht="13.5" hidden="1" thickBot="1">
      <c r="E122" s="25" t="s">
        <v>300</v>
      </c>
      <c r="F122" s="117"/>
    </row>
    <row r="123" spans="5:6" ht="25.5" hidden="1">
      <c r="E123" s="27" t="s">
        <v>299</v>
      </c>
      <c r="F123" s="115"/>
    </row>
    <row r="124" spans="5:6" ht="13.5" hidden="1" thickBot="1">
      <c r="E124" s="25" t="s">
        <v>301</v>
      </c>
      <c r="F124" s="117"/>
    </row>
    <row r="125" ht="13.5" hidden="1" thickBot="1">
      <c r="E125" s="20"/>
    </row>
    <row r="126" spans="5:6" ht="13.5" hidden="1" thickBot="1">
      <c r="E126" s="23" t="s">
        <v>288</v>
      </c>
      <c r="F126" s="24"/>
    </row>
    <row r="127" spans="5:6" ht="13.5" hidden="1" thickBot="1">
      <c r="E127" s="25" t="s">
        <v>289</v>
      </c>
      <c r="F127" s="26"/>
    </row>
    <row r="128" spans="5:6" ht="13.5" hidden="1" thickBot="1">
      <c r="E128" s="25" t="s">
        <v>290</v>
      </c>
      <c r="F128" s="26"/>
    </row>
    <row r="129" spans="5:6" ht="13.5" hidden="1" thickBot="1">
      <c r="E129" s="25" t="s">
        <v>291</v>
      </c>
      <c r="F129" s="26"/>
    </row>
    <row r="130" spans="5:6" ht="12.75" hidden="1">
      <c r="E130" s="27" t="s">
        <v>302</v>
      </c>
      <c r="F130" s="115"/>
    </row>
    <row r="131" spans="5:6" ht="13.5" hidden="1" thickBot="1">
      <c r="E131" s="25" t="s">
        <v>303</v>
      </c>
      <c r="F131" s="117"/>
    </row>
    <row r="132" spans="5:6" ht="26.25" hidden="1" thickBot="1">
      <c r="E132" s="25" t="s">
        <v>294</v>
      </c>
      <c r="F132" s="26"/>
    </row>
    <row r="133" spans="5:6" ht="13.5" hidden="1" thickBot="1">
      <c r="E133" s="25" t="s">
        <v>304</v>
      </c>
      <c r="F133" s="26"/>
    </row>
    <row r="134" spans="5:6" ht="13.5" hidden="1" thickBot="1">
      <c r="E134" s="25" t="s">
        <v>296</v>
      </c>
      <c r="F134" s="26"/>
    </row>
    <row r="135" spans="5:6" ht="13.5" hidden="1" thickBot="1">
      <c r="E135" s="25" t="s">
        <v>297</v>
      </c>
      <c r="F135" s="26" t="s">
        <v>298</v>
      </c>
    </row>
    <row r="136" spans="5:6" ht="12.75" hidden="1">
      <c r="E136" s="27" t="s">
        <v>305</v>
      </c>
      <c r="F136" s="115"/>
    </row>
    <row r="137" spans="5:6" ht="13.5" hidden="1" thickBot="1">
      <c r="E137" s="25" t="s">
        <v>306</v>
      </c>
      <c r="F137" s="117"/>
    </row>
    <row r="138" ht="12.75" hidden="1">
      <c r="E138" s="20"/>
    </row>
    <row r="139" ht="12.75" hidden="1">
      <c r="E139" s="20"/>
    </row>
    <row r="140" ht="12.75" hidden="1">
      <c r="E140" s="20"/>
    </row>
    <row r="141" ht="12.75">
      <c r="J141" s="21" t="s">
        <v>307</v>
      </c>
    </row>
    <row r="142" ht="12.75">
      <c r="E142" s="20"/>
    </row>
    <row r="143" spans="5:10" ht="12.75">
      <c r="E143" s="98" t="s">
        <v>5</v>
      </c>
      <c r="F143" s="98"/>
      <c r="G143" s="98"/>
      <c r="H143" s="98"/>
      <c r="I143" s="98"/>
      <c r="J143" s="98"/>
    </row>
    <row r="144" spans="3:10" ht="12.75">
      <c r="C144" s="98" t="s">
        <v>308</v>
      </c>
      <c r="D144" s="98"/>
      <c r="E144" s="98"/>
      <c r="F144" s="98"/>
      <c r="G144" s="98"/>
      <c r="H144" s="98"/>
      <c r="I144" s="98"/>
      <c r="J144" s="98"/>
    </row>
    <row r="145" ht="13.5" thickBot="1">
      <c r="E145" s="20"/>
    </row>
    <row r="146" spans="5:11" ht="13.5" thickBot="1">
      <c r="E146" s="23" t="s">
        <v>288</v>
      </c>
      <c r="F146" s="108" t="s">
        <v>239</v>
      </c>
      <c r="G146" s="96"/>
      <c r="H146" s="96"/>
      <c r="I146" s="96"/>
      <c r="J146" s="96"/>
      <c r="K146" s="97"/>
    </row>
    <row r="147" spans="5:11" ht="13.5" thickBot="1">
      <c r="E147" s="25" t="s">
        <v>289</v>
      </c>
      <c r="F147" s="108">
        <v>6632004667</v>
      </c>
      <c r="G147" s="96"/>
      <c r="H147" s="96"/>
      <c r="I147" s="96"/>
      <c r="J147" s="96"/>
      <c r="K147" s="97"/>
    </row>
    <row r="148" spans="5:11" ht="13.5" thickBot="1">
      <c r="E148" s="25" t="s">
        <v>290</v>
      </c>
      <c r="F148" s="108">
        <v>663201001</v>
      </c>
      <c r="G148" s="96"/>
      <c r="H148" s="96"/>
      <c r="I148" s="96"/>
      <c r="J148" s="96"/>
      <c r="K148" s="97"/>
    </row>
    <row r="149" spans="5:11" ht="13.5" thickBot="1">
      <c r="E149" s="25" t="s">
        <v>291</v>
      </c>
      <c r="F149" s="99" t="s">
        <v>240</v>
      </c>
      <c r="G149" s="87"/>
      <c r="H149" s="87"/>
      <c r="I149" s="87"/>
      <c r="J149" s="87"/>
      <c r="K149" s="88"/>
    </row>
    <row r="150" spans="5:11" ht="26.25" hidden="1" thickBot="1">
      <c r="E150" s="33" t="s">
        <v>309</v>
      </c>
      <c r="F150" s="101"/>
      <c r="G150" s="102"/>
      <c r="H150" s="102"/>
      <c r="I150" s="102"/>
      <c r="J150" s="102"/>
      <c r="K150" s="103"/>
    </row>
    <row r="151" spans="5:11" ht="26.25" hidden="1" thickBot="1">
      <c r="E151" s="31" t="s">
        <v>310</v>
      </c>
      <c r="F151" s="104"/>
      <c r="G151" s="105"/>
      <c r="H151" s="105"/>
      <c r="I151" s="105"/>
      <c r="J151" s="105"/>
      <c r="K151" s="106"/>
    </row>
    <row r="152" spans="5:11" ht="26.25" hidden="1" thickBot="1">
      <c r="E152" s="31" t="s">
        <v>294</v>
      </c>
      <c r="F152" s="107"/>
      <c r="G152" s="110"/>
      <c r="H152" s="110"/>
      <c r="I152" s="110"/>
      <c r="J152" s="110"/>
      <c r="K152" s="111"/>
    </row>
    <row r="153" spans="5:11" ht="13.5" hidden="1" thickBot="1">
      <c r="E153" s="31" t="s">
        <v>311</v>
      </c>
      <c r="F153" s="131"/>
      <c r="G153" s="95"/>
      <c r="H153" s="95"/>
      <c r="I153" s="95"/>
      <c r="J153" s="95"/>
      <c r="K153" s="132"/>
    </row>
    <row r="154" spans="5:11" ht="13.5" hidden="1" thickBot="1">
      <c r="E154" s="31" t="s">
        <v>296</v>
      </c>
      <c r="F154" s="107"/>
      <c r="G154" s="110"/>
      <c r="H154" s="110"/>
      <c r="I154" s="110"/>
      <c r="J154" s="110"/>
      <c r="K154" s="111"/>
    </row>
    <row r="155" spans="5:11" ht="13.5" hidden="1" thickBot="1">
      <c r="E155" s="31" t="s">
        <v>297</v>
      </c>
      <c r="F155" s="107" t="s">
        <v>298</v>
      </c>
      <c r="G155" s="110"/>
      <c r="H155" s="110"/>
      <c r="I155" s="110"/>
      <c r="J155" s="110"/>
      <c r="K155" s="111"/>
    </row>
    <row r="156" spans="5:11" ht="25.5">
      <c r="E156" s="33" t="s">
        <v>312</v>
      </c>
      <c r="F156" s="101" t="s">
        <v>346</v>
      </c>
      <c r="G156" s="102"/>
      <c r="H156" s="102"/>
      <c r="I156" s="102"/>
      <c r="J156" s="102"/>
      <c r="K156" s="103"/>
    </row>
    <row r="157" spans="5:11" ht="13.5" thickBot="1">
      <c r="E157" s="31" t="s">
        <v>313</v>
      </c>
      <c r="F157" s="104"/>
      <c r="G157" s="105"/>
      <c r="H157" s="105"/>
      <c r="I157" s="105"/>
      <c r="J157" s="105"/>
      <c r="K157" s="106"/>
    </row>
    <row r="158" ht="12.75">
      <c r="E158" s="20"/>
    </row>
    <row r="159" ht="12.75">
      <c r="J159" s="21" t="s">
        <v>44</v>
      </c>
    </row>
    <row r="160" ht="12.75">
      <c r="E160" s="20"/>
    </row>
    <row r="161" spans="5:10" ht="12.75">
      <c r="E161" s="98" t="s">
        <v>5</v>
      </c>
      <c r="F161" s="98"/>
      <c r="G161" s="98"/>
      <c r="H161" s="98"/>
      <c r="I161" s="98"/>
      <c r="J161" s="98"/>
    </row>
    <row r="162" spans="3:10" ht="12.75">
      <c r="C162" s="98" t="s">
        <v>45</v>
      </c>
      <c r="D162" s="98"/>
      <c r="E162" s="98"/>
      <c r="F162" s="98"/>
      <c r="G162" s="98"/>
      <c r="H162" s="98"/>
      <c r="I162" s="98"/>
      <c r="J162" s="98"/>
    </row>
    <row r="163" spans="2:10" ht="12.75">
      <c r="B163" s="98" t="s">
        <v>314</v>
      </c>
      <c r="C163" s="98"/>
      <c r="D163" s="98"/>
      <c r="E163" s="98"/>
      <c r="F163" s="98"/>
      <c r="G163" s="98"/>
      <c r="H163" s="98"/>
      <c r="I163" s="98"/>
      <c r="J163" s="98"/>
    </row>
    <row r="164" spans="4:10" ht="12.75">
      <c r="D164" s="98" t="s">
        <v>315</v>
      </c>
      <c r="E164" s="98"/>
      <c r="F164" s="98"/>
      <c r="G164" s="98"/>
      <c r="H164" s="98"/>
      <c r="I164" s="98"/>
      <c r="J164" s="98"/>
    </row>
    <row r="165" ht="13.5" thickBot="1">
      <c r="E165" s="20"/>
    </row>
    <row r="166" spans="5:11" ht="20.25" customHeight="1" thickBot="1">
      <c r="E166" s="23" t="s">
        <v>46</v>
      </c>
      <c r="F166" s="108" t="s">
        <v>239</v>
      </c>
      <c r="G166" s="96"/>
      <c r="H166" s="96"/>
      <c r="I166" s="96"/>
      <c r="J166" s="96"/>
      <c r="K166" s="97"/>
    </row>
    <row r="167" spans="5:11" ht="13.5" thickBot="1">
      <c r="E167" s="25" t="s">
        <v>47</v>
      </c>
      <c r="F167" s="108">
        <v>6632004667</v>
      </c>
      <c r="G167" s="96"/>
      <c r="H167" s="96"/>
      <c r="I167" s="96"/>
      <c r="J167" s="96"/>
      <c r="K167" s="97"/>
    </row>
    <row r="168" spans="5:11" ht="13.5" thickBot="1">
      <c r="E168" s="25" t="s">
        <v>48</v>
      </c>
      <c r="F168" s="108">
        <v>663201001</v>
      </c>
      <c r="G168" s="96"/>
      <c r="H168" s="96"/>
      <c r="I168" s="96"/>
      <c r="J168" s="96"/>
      <c r="K168" s="97"/>
    </row>
    <row r="169" spans="5:11" ht="13.5" thickBot="1">
      <c r="E169" s="25" t="s">
        <v>49</v>
      </c>
      <c r="F169" s="99" t="s">
        <v>240</v>
      </c>
      <c r="G169" s="87"/>
      <c r="H169" s="87"/>
      <c r="I169" s="87"/>
      <c r="J169" s="87"/>
      <c r="K169" s="88"/>
    </row>
    <row r="170" spans="5:11" ht="13.5" thickBot="1">
      <c r="E170" s="25" t="s">
        <v>347</v>
      </c>
      <c r="F170" s="108" t="str">
        <f>G45</f>
        <v>01.01.13г. по 31.12.13г.</v>
      </c>
      <c r="G170" s="96"/>
      <c r="H170" s="96"/>
      <c r="I170" s="96"/>
      <c r="J170" s="96"/>
      <c r="K170" s="97"/>
    </row>
    <row r="171" ht="13.5" thickBot="1">
      <c r="D171" s="20"/>
    </row>
    <row r="172" spans="4:6" ht="13.5" thickBot="1">
      <c r="D172" s="23" t="s">
        <v>50</v>
      </c>
      <c r="E172" s="24" t="s">
        <v>51</v>
      </c>
      <c r="F172" s="36" t="s">
        <v>52</v>
      </c>
    </row>
    <row r="173" spans="4:6" ht="27.75" customHeight="1">
      <c r="D173" s="28"/>
      <c r="E173" s="32" t="s">
        <v>53</v>
      </c>
      <c r="F173" s="32" t="s">
        <v>53</v>
      </c>
    </row>
    <row r="174" spans="4:6" ht="26.25" thickBot="1">
      <c r="D174" s="25"/>
      <c r="E174" s="26" t="s">
        <v>54</v>
      </c>
      <c r="F174" s="26" t="s">
        <v>258</v>
      </c>
    </row>
    <row r="175" spans="4:6" ht="13.5" thickBot="1">
      <c r="D175" s="25" t="s">
        <v>55</v>
      </c>
      <c r="E175" s="26" t="s">
        <v>56</v>
      </c>
      <c r="F175" s="62">
        <v>18312.79</v>
      </c>
    </row>
    <row r="176" spans="4:6" ht="12.75" customHeight="1">
      <c r="D176" s="28" t="s">
        <v>57</v>
      </c>
      <c r="E176" s="32" t="s">
        <v>58</v>
      </c>
      <c r="F176" s="79">
        <v>290.21</v>
      </c>
    </row>
    <row r="177" spans="4:6" ht="13.5" customHeight="1" thickBot="1">
      <c r="D177" s="25"/>
      <c r="E177" s="26" t="s">
        <v>59</v>
      </c>
      <c r="F177" s="80"/>
    </row>
    <row r="178" spans="4:6" ht="13.5" customHeight="1" thickBot="1">
      <c r="D178" s="25" t="s">
        <v>60</v>
      </c>
      <c r="E178" s="26" t="s">
        <v>61</v>
      </c>
      <c r="F178" s="62">
        <f>F176/F179*1000</f>
        <v>11.034600760456273</v>
      </c>
    </row>
    <row r="179" spans="4:6" ht="13.5" thickBot="1">
      <c r="D179" s="25" t="s">
        <v>62</v>
      </c>
      <c r="E179" s="26" t="s">
        <v>63</v>
      </c>
      <c r="F179" s="68">
        <v>26300</v>
      </c>
    </row>
    <row r="180" spans="4:6" ht="12.75" customHeight="1">
      <c r="D180" s="28" t="s">
        <v>64</v>
      </c>
      <c r="E180" s="32" t="s">
        <v>65</v>
      </c>
      <c r="F180" s="122" t="s">
        <v>248</v>
      </c>
    </row>
    <row r="181" spans="4:6" ht="13.5" customHeight="1" thickBot="1">
      <c r="D181" s="25"/>
      <c r="E181" s="26" t="s">
        <v>66</v>
      </c>
      <c r="F181" s="80"/>
    </row>
    <row r="182" spans="4:6" ht="13.5" customHeight="1" thickBot="1">
      <c r="D182" s="25" t="s">
        <v>67</v>
      </c>
      <c r="E182" s="26" t="s">
        <v>68</v>
      </c>
      <c r="F182" s="62">
        <v>3316.12</v>
      </c>
    </row>
    <row r="183" spans="4:6" ht="13.5" thickBot="1">
      <c r="D183" s="25" t="s">
        <v>69</v>
      </c>
      <c r="E183" s="26" t="s">
        <v>70</v>
      </c>
      <c r="F183" s="62">
        <f>17+7</f>
        <v>24</v>
      </c>
    </row>
    <row r="184" spans="4:6" ht="13.5" thickBot="1">
      <c r="D184" s="25" t="s">
        <v>71</v>
      </c>
      <c r="E184" s="26" t="s">
        <v>72</v>
      </c>
      <c r="F184" s="62">
        <f>F182/F183/12*1000</f>
        <v>11514.305555555553</v>
      </c>
    </row>
    <row r="185" spans="4:6" ht="12.75" customHeight="1">
      <c r="D185" s="28" t="s">
        <v>73</v>
      </c>
      <c r="E185" s="32" t="s">
        <v>74</v>
      </c>
      <c r="F185" s="79">
        <v>1897.7</v>
      </c>
    </row>
    <row r="186" spans="4:6" ht="13.5" customHeight="1" thickBot="1">
      <c r="D186" s="25"/>
      <c r="E186" s="26" t="s">
        <v>75</v>
      </c>
      <c r="F186" s="80"/>
    </row>
    <row r="187" spans="4:6" ht="12.75" customHeight="1">
      <c r="D187" s="28" t="s">
        <v>76</v>
      </c>
      <c r="E187" s="32" t="s">
        <v>77</v>
      </c>
      <c r="F187" s="79">
        <v>1138</v>
      </c>
    </row>
    <row r="188" spans="4:6" ht="13.5" customHeight="1" thickBot="1">
      <c r="D188" s="25"/>
      <c r="E188" s="26" t="s">
        <v>78</v>
      </c>
      <c r="F188" s="80"/>
    </row>
    <row r="189" spans="4:6" ht="12.75" customHeight="1">
      <c r="D189" s="28" t="s">
        <v>79</v>
      </c>
      <c r="E189" s="32" t="s">
        <v>80</v>
      </c>
      <c r="F189" s="79">
        <v>1897.7</v>
      </c>
    </row>
    <row r="190" spans="4:6" ht="13.5" customHeight="1" thickBot="1">
      <c r="D190" s="25"/>
      <c r="E190" s="26" t="s">
        <v>81</v>
      </c>
      <c r="F190" s="80"/>
    </row>
    <row r="191" spans="4:6" ht="12.75" customHeight="1">
      <c r="D191" s="28" t="s">
        <v>82</v>
      </c>
      <c r="E191" s="32" t="s">
        <v>83</v>
      </c>
      <c r="F191" s="122">
        <f>1305/1876*1881.76</f>
        <v>1309.0068230277186</v>
      </c>
    </row>
    <row r="192" spans="4:6" ht="13.5" customHeight="1" thickBot="1">
      <c r="D192" s="25"/>
      <c r="E192" s="26" t="s">
        <v>78</v>
      </c>
      <c r="F192" s="80"/>
    </row>
    <row r="193" spans="4:6" ht="12.75" customHeight="1">
      <c r="D193" s="28" t="s">
        <v>84</v>
      </c>
      <c r="E193" s="32" t="s">
        <v>85</v>
      </c>
      <c r="F193" s="122">
        <f>1881.76-F191</f>
        <v>572.7531769722814</v>
      </c>
    </row>
    <row r="194" spans="4:6" ht="13.5" customHeight="1" thickBot="1">
      <c r="D194" s="25"/>
      <c r="E194" s="26" t="s">
        <v>78</v>
      </c>
      <c r="F194" s="80"/>
    </row>
    <row r="195" spans="4:6" ht="12.75" customHeight="1">
      <c r="D195" s="28" t="s">
        <v>86</v>
      </c>
      <c r="E195" s="32" t="s">
        <v>87</v>
      </c>
      <c r="F195" s="79">
        <v>1442.44</v>
      </c>
    </row>
    <row r="196" spans="4:6" ht="12.75" customHeight="1">
      <c r="D196" s="27"/>
      <c r="E196" s="32" t="s">
        <v>88</v>
      </c>
      <c r="F196" s="126"/>
    </row>
    <row r="197" spans="4:6" ht="12.75" customHeight="1">
      <c r="D197" s="27"/>
      <c r="E197" s="32" t="s">
        <v>89</v>
      </c>
      <c r="F197" s="126"/>
    </row>
    <row r="198" spans="4:6" ht="13.5" customHeight="1" thickBot="1">
      <c r="D198" s="25"/>
      <c r="E198" s="26" t="s">
        <v>90</v>
      </c>
      <c r="F198" s="80"/>
    </row>
    <row r="199" spans="4:6" ht="12.75" customHeight="1">
      <c r="D199" s="28" t="s">
        <v>91</v>
      </c>
      <c r="E199" s="32" t="s">
        <v>92</v>
      </c>
      <c r="F199" s="122">
        <v>20608.38</v>
      </c>
    </row>
    <row r="200" spans="4:6" ht="12.75" customHeight="1">
      <c r="D200" s="27"/>
      <c r="E200" s="32" t="s">
        <v>93</v>
      </c>
      <c r="F200" s="129"/>
    </row>
    <row r="201" spans="4:6" ht="13.5" customHeight="1" thickBot="1">
      <c r="D201" s="25"/>
      <c r="E201" s="26" t="s">
        <v>94</v>
      </c>
      <c r="F201" s="130"/>
    </row>
    <row r="202" spans="4:6" ht="13.5" customHeight="1" thickBot="1">
      <c r="D202" s="25" t="s">
        <v>95</v>
      </c>
      <c r="E202" s="26" t="s">
        <v>96</v>
      </c>
      <c r="F202" s="63">
        <f>F199/F203</f>
        <v>2.7641477547078708</v>
      </c>
    </row>
    <row r="203" spans="4:6" ht="13.5" thickBot="1">
      <c r="D203" s="25" t="s">
        <v>97</v>
      </c>
      <c r="E203" s="26" t="s">
        <v>98</v>
      </c>
      <c r="F203" s="64">
        <v>7455.6</v>
      </c>
    </row>
    <row r="204" spans="4:6" ht="12.75" customHeight="1">
      <c r="D204" s="28" t="s">
        <v>99</v>
      </c>
      <c r="E204" s="32" t="s">
        <v>100</v>
      </c>
      <c r="F204" s="79">
        <v>2437.34</v>
      </c>
    </row>
    <row r="205" spans="4:6" ht="13.5" customHeight="1" thickBot="1">
      <c r="D205" s="25"/>
      <c r="E205" s="26" t="s">
        <v>101</v>
      </c>
      <c r="F205" s="80"/>
    </row>
    <row r="206" spans="4:6" ht="12.75" customHeight="1">
      <c r="D206" s="28"/>
      <c r="E206" s="32" t="s">
        <v>102</v>
      </c>
      <c r="F206" s="79">
        <f>F204*(4581+5613)/(21087.44+17229)+643*29.6/100</f>
        <v>838.7766544157024</v>
      </c>
    </row>
    <row r="207" spans="4:6" ht="13.5" customHeight="1" thickBot="1">
      <c r="D207" s="25"/>
      <c r="E207" s="26" t="s">
        <v>103</v>
      </c>
      <c r="F207" s="80"/>
    </row>
    <row r="208" spans="4:6" ht="12.75" customHeight="1">
      <c r="D208" s="28" t="s">
        <v>104</v>
      </c>
      <c r="E208" s="32" t="s">
        <v>105</v>
      </c>
      <c r="F208" s="79">
        <v>4802.55</v>
      </c>
    </row>
    <row r="209" spans="4:6" ht="13.5" customHeight="1" thickBot="1">
      <c r="D209" s="25"/>
      <c r="E209" s="26" t="s">
        <v>101</v>
      </c>
      <c r="F209" s="80"/>
    </row>
    <row r="210" spans="4:6" ht="12.75" customHeight="1">
      <c r="D210" s="28"/>
      <c r="E210" s="32" t="s">
        <v>102</v>
      </c>
      <c r="F210" s="127">
        <f>244088/749498*F208+244088/749498*28.7/100</f>
        <v>1564.1334301839368</v>
      </c>
    </row>
    <row r="211" spans="4:6" ht="13.5" customHeight="1" thickBot="1">
      <c r="D211" s="25"/>
      <c r="E211" s="26" t="s">
        <v>103</v>
      </c>
      <c r="F211" s="128"/>
    </row>
    <row r="212" spans="4:6" ht="12.75" customHeight="1">
      <c r="D212" s="28" t="s">
        <v>106</v>
      </c>
      <c r="E212" s="32" t="str">
        <f>'тепловая энергия в паре'!E213</f>
        <v>Излишне полученный доход</v>
      </c>
      <c r="F212" s="122">
        <v>-1122.55</v>
      </c>
    </row>
    <row r="213" spans="4:6" ht="13.5" customHeight="1" thickBot="1">
      <c r="D213" s="25"/>
      <c r="E213" s="26"/>
      <c r="F213" s="80"/>
    </row>
    <row r="214" spans="4:6" ht="12.75" customHeight="1">
      <c r="D214" s="28" t="s">
        <v>107</v>
      </c>
      <c r="E214" s="32" t="s">
        <v>108</v>
      </c>
      <c r="F214" s="122">
        <f>F212+F208+F204+F199+F195+F189+F187+F185+F182+F176+F175</f>
        <v>55020.68</v>
      </c>
    </row>
    <row r="215" spans="4:6" ht="13.5" customHeight="1" thickBot="1">
      <c r="D215" s="25"/>
      <c r="E215" s="26" t="s">
        <v>109</v>
      </c>
      <c r="F215" s="80"/>
    </row>
    <row r="216" spans="4:6" ht="13.5" customHeight="1" thickBot="1">
      <c r="D216" s="25" t="s">
        <v>110</v>
      </c>
      <c r="E216" s="26" t="s">
        <v>111</v>
      </c>
      <c r="F216" s="64">
        <f>583.31</f>
        <v>583.31</v>
      </c>
    </row>
    <row r="217" spans="4:6" ht="13.5" thickBot="1">
      <c r="D217" s="25" t="s">
        <v>112</v>
      </c>
      <c r="E217" s="26" t="s">
        <v>113</v>
      </c>
      <c r="F217" s="64">
        <f>F214/F216</f>
        <v>94.32493871183419</v>
      </c>
    </row>
    <row r="218" spans="4:6" ht="13.5" thickBot="1">
      <c r="D218" s="25" t="s">
        <v>114</v>
      </c>
      <c r="E218" s="26" t="s">
        <v>115</v>
      </c>
      <c r="F218" s="62">
        <v>229.96</v>
      </c>
    </row>
    <row r="219" spans="4:6" ht="12.75" customHeight="1">
      <c r="D219" s="28" t="s">
        <v>116</v>
      </c>
      <c r="E219" s="32" t="s">
        <v>117</v>
      </c>
      <c r="F219" s="220">
        <v>243586.01</v>
      </c>
    </row>
    <row r="220" spans="4:6" ht="12.75" customHeight="1">
      <c r="D220" s="27"/>
      <c r="E220" s="32" t="s">
        <v>118</v>
      </c>
      <c r="F220" s="221"/>
    </row>
    <row r="221" spans="4:6" ht="13.5" customHeight="1" thickBot="1">
      <c r="D221" s="25"/>
      <c r="E221" s="26" t="s">
        <v>119</v>
      </c>
      <c r="F221" s="222"/>
    </row>
    <row r="222" spans="4:6" ht="12.75" customHeight="1">
      <c r="D222" s="28" t="s">
        <v>120</v>
      </c>
      <c r="E222" s="32" t="s">
        <v>121</v>
      </c>
      <c r="F222" s="122">
        <f>F219</f>
        <v>243586.01</v>
      </c>
    </row>
    <row r="223" spans="4:6" ht="12.75" customHeight="1">
      <c r="D223" s="27"/>
      <c r="E223" s="32" t="s">
        <v>122</v>
      </c>
      <c r="F223" s="126"/>
    </row>
    <row r="224" spans="4:6" ht="13.5" customHeight="1" thickBot="1">
      <c r="D224" s="25"/>
      <c r="E224" s="26" t="s">
        <v>123</v>
      </c>
      <c r="F224" s="80"/>
    </row>
    <row r="225" spans="4:6" ht="13.5" customHeight="1" thickBot="1">
      <c r="D225" s="25" t="s">
        <v>124</v>
      </c>
      <c r="E225" s="26" t="s">
        <v>125</v>
      </c>
      <c r="F225" s="64" t="s">
        <v>248</v>
      </c>
    </row>
    <row r="226" spans="4:6" ht="12.75" customHeight="1">
      <c r="D226" s="28" t="s">
        <v>126</v>
      </c>
      <c r="E226" s="32" t="s">
        <v>127</v>
      </c>
      <c r="F226" s="122" t="s">
        <v>248</v>
      </c>
    </row>
    <row r="227" spans="4:6" ht="12.75" customHeight="1">
      <c r="D227" s="27"/>
      <c r="E227" s="32" t="s">
        <v>128</v>
      </c>
      <c r="F227" s="126"/>
    </row>
    <row r="228" spans="4:6" ht="12.75">
      <c r="D228" s="27"/>
      <c r="E228" s="32" t="s">
        <v>129</v>
      </c>
      <c r="F228" s="126"/>
    </row>
    <row r="229" spans="4:6" ht="12.75" customHeight="1">
      <c r="D229" s="27"/>
      <c r="E229" s="32" t="s">
        <v>130</v>
      </c>
      <c r="F229" s="126"/>
    </row>
    <row r="230" spans="4:6" ht="13.5" customHeight="1" thickBot="1">
      <c r="D230" s="25"/>
      <c r="E230" s="26" t="s">
        <v>131</v>
      </c>
      <c r="F230" s="80"/>
    </row>
    <row r="231" spans="4:6" ht="18.75" customHeight="1" thickBot="1">
      <c r="D231" s="25" t="s">
        <v>132</v>
      </c>
      <c r="E231" s="26" t="s">
        <v>133</v>
      </c>
      <c r="F231" s="62">
        <f>F219</f>
        <v>243586.01</v>
      </c>
    </row>
    <row r="232" spans="4:6" ht="12.75" customHeight="1">
      <c r="D232" s="28" t="s">
        <v>134</v>
      </c>
      <c r="E232" s="32" t="s">
        <v>135</v>
      </c>
      <c r="F232" s="122" t="s">
        <v>248</v>
      </c>
    </row>
    <row r="233" spans="4:6" ht="13.5" customHeight="1" thickBot="1">
      <c r="D233" s="25"/>
      <c r="E233" s="26" t="s">
        <v>136</v>
      </c>
      <c r="F233" s="80"/>
    </row>
    <row r="234" spans="4:6" ht="12.75" customHeight="1">
      <c r="D234" s="28" t="s">
        <v>137</v>
      </c>
      <c r="E234" s="32" t="s">
        <v>138</v>
      </c>
      <c r="F234" s="122" t="s">
        <v>248</v>
      </c>
    </row>
    <row r="235" spans="4:6" ht="13.5" customHeight="1" thickBot="1">
      <c r="D235" s="25"/>
      <c r="E235" s="26" t="s">
        <v>123</v>
      </c>
      <c r="F235" s="80"/>
    </row>
    <row r="236" spans="4:6" ht="12.75" customHeight="1">
      <c r="D236" s="28" t="s">
        <v>139</v>
      </c>
      <c r="E236" s="32" t="s">
        <v>140</v>
      </c>
      <c r="F236" s="79" t="s">
        <v>388</v>
      </c>
    </row>
    <row r="237" spans="4:6" ht="12.75" customHeight="1">
      <c r="D237" s="27"/>
      <c r="E237" s="32" t="s">
        <v>141</v>
      </c>
      <c r="F237" s="126"/>
    </row>
    <row r="238" spans="4:6" ht="13.5" thickBot="1">
      <c r="D238" s="25"/>
      <c r="E238" s="26" t="s">
        <v>142</v>
      </c>
      <c r="F238" s="80"/>
    </row>
    <row r="239" spans="4:6" ht="13.5" customHeight="1" thickBot="1">
      <c r="D239" s="25" t="s">
        <v>143</v>
      </c>
      <c r="E239" s="26" t="s">
        <v>144</v>
      </c>
      <c r="F239" s="62">
        <v>199</v>
      </c>
    </row>
    <row r="240" spans="4:6" ht="13.5" thickBot="1">
      <c r="D240" s="25" t="s">
        <v>145</v>
      </c>
      <c r="E240" s="26" t="s">
        <v>146</v>
      </c>
      <c r="F240" s="64" t="s">
        <v>248</v>
      </c>
    </row>
    <row r="241" spans="4:6" ht="12.75" customHeight="1">
      <c r="D241" s="28" t="s">
        <v>147</v>
      </c>
      <c r="E241" s="32" t="s">
        <v>148</v>
      </c>
      <c r="F241" s="79">
        <v>396</v>
      </c>
    </row>
    <row r="242" spans="4:6" ht="13.5" customHeight="1" thickBot="1">
      <c r="D242" s="25"/>
      <c r="E242" s="26" t="s">
        <v>149</v>
      </c>
      <c r="F242" s="80"/>
    </row>
    <row r="243" spans="4:6" ht="12.75" customHeight="1">
      <c r="D243" s="28" t="s">
        <v>150</v>
      </c>
      <c r="E243" s="32" t="s">
        <v>151</v>
      </c>
      <c r="F243" s="122" t="s">
        <v>248</v>
      </c>
    </row>
    <row r="244" spans="4:6" ht="13.5" customHeight="1" thickBot="1">
      <c r="D244" s="25"/>
      <c r="E244" s="26" t="s">
        <v>149</v>
      </c>
      <c r="F244" s="80"/>
    </row>
    <row r="245" spans="4:6" ht="12.75" customHeight="1">
      <c r="D245" s="28" t="s">
        <v>152</v>
      </c>
      <c r="E245" s="32" t="s">
        <v>153</v>
      </c>
      <c r="F245" s="79">
        <f>159.529+33.47</f>
        <v>192.999</v>
      </c>
    </row>
    <row r="246" spans="4:6" ht="13.5" customHeight="1" thickBot="1">
      <c r="D246" s="25"/>
      <c r="E246" s="26" t="s">
        <v>154</v>
      </c>
      <c r="F246" s="80"/>
    </row>
    <row r="247" spans="4:6" ht="13.5" customHeight="1" thickBot="1">
      <c r="D247" s="25" t="s">
        <v>155</v>
      </c>
      <c r="E247" s="26" t="s">
        <v>156</v>
      </c>
      <c r="F247" s="62">
        <f>F245*99/100</f>
        <v>191.06901</v>
      </c>
    </row>
    <row r="248" spans="4:6" ht="13.5" thickBot="1">
      <c r="D248" s="25" t="s">
        <v>157</v>
      </c>
      <c r="E248" s="26" t="s">
        <v>158</v>
      </c>
      <c r="F248" s="64">
        <f>F245-F247</f>
        <v>1.9299900000000036</v>
      </c>
    </row>
    <row r="249" spans="4:6" ht="12.75" customHeight="1">
      <c r="D249" s="28" t="s">
        <v>159</v>
      </c>
      <c r="E249" s="32" t="s">
        <v>160</v>
      </c>
      <c r="F249" s="79">
        <v>2.87</v>
      </c>
    </row>
    <row r="250" spans="4:6" ht="13.5" customHeight="1" thickBot="1">
      <c r="D250" s="25"/>
      <c r="E250" s="26" t="s">
        <v>161</v>
      </c>
      <c r="F250" s="80"/>
    </row>
    <row r="251" spans="4:6" ht="12.75" customHeight="1">
      <c r="D251" s="28" t="s">
        <v>162</v>
      </c>
      <c r="E251" s="32" t="s">
        <v>163</v>
      </c>
      <c r="F251" s="123"/>
    </row>
    <row r="252" spans="4:6" ht="13.5" customHeight="1" thickBot="1">
      <c r="D252" s="25"/>
      <c r="E252" s="26" t="s">
        <v>164</v>
      </c>
      <c r="F252" s="125"/>
    </row>
    <row r="253" spans="4:6" ht="12.75" customHeight="1">
      <c r="D253" s="28" t="s">
        <v>165</v>
      </c>
      <c r="E253" s="32" t="s">
        <v>166</v>
      </c>
      <c r="F253" s="123">
        <f>(263.7+1995+272+20+120+350+1163.3+45+471.5+752+113+279.6+443+370+670+352+1899.6+200+622+198+179+82+162+141.5+191.5+373+391+136+500+40)/1000</f>
        <v>12.7957</v>
      </c>
    </row>
    <row r="254" spans="4:6" ht="13.5" customHeight="1" thickBot="1">
      <c r="D254" s="25"/>
      <c r="E254" s="26" t="s">
        <v>167</v>
      </c>
      <c r="F254" s="125"/>
    </row>
    <row r="255" spans="4:6" ht="13.5" customHeight="1" thickBot="1">
      <c r="D255" s="25" t="s">
        <v>168</v>
      </c>
      <c r="E255" s="26" t="s">
        <v>169</v>
      </c>
      <c r="F255" s="64">
        <v>1</v>
      </c>
    </row>
    <row r="256" spans="4:6" ht="12.75" customHeight="1">
      <c r="D256" s="28" t="s">
        <v>170</v>
      </c>
      <c r="E256" s="32" t="s">
        <v>171</v>
      </c>
      <c r="F256" s="79" t="s">
        <v>385</v>
      </c>
    </row>
    <row r="257" spans="4:6" ht="13.5" customHeight="1" thickBot="1">
      <c r="D257" s="25"/>
      <c r="E257" s="26" t="s">
        <v>172</v>
      </c>
      <c r="F257" s="80"/>
    </row>
    <row r="258" spans="4:6" ht="13.5" customHeight="1" thickBot="1">
      <c r="D258" s="25" t="s">
        <v>173</v>
      </c>
      <c r="E258" s="26" t="s">
        <v>174</v>
      </c>
      <c r="F258" s="64">
        <v>1</v>
      </c>
    </row>
    <row r="259" spans="4:6" ht="12.75" customHeight="1">
      <c r="D259" s="28" t="s">
        <v>175</v>
      </c>
      <c r="E259" s="32" t="s">
        <v>176</v>
      </c>
      <c r="F259" s="79">
        <f>F183</f>
        <v>24</v>
      </c>
    </row>
    <row r="260" spans="4:6" ht="13.5" customHeight="1" thickBot="1">
      <c r="D260" s="25"/>
      <c r="E260" s="26" t="s">
        <v>177</v>
      </c>
      <c r="F260" s="80"/>
    </row>
    <row r="261" spans="4:6" ht="12.75" customHeight="1">
      <c r="D261" s="28" t="s">
        <v>178</v>
      </c>
      <c r="E261" s="32" t="s">
        <v>179</v>
      </c>
      <c r="F261" s="83">
        <v>163.383</v>
      </c>
    </row>
    <row r="262" spans="4:6" ht="12.75" customHeight="1">
      <c r="D262" s="27"/>
      <c r="E262" s="32" t="s">
        <v>180</v>
      </c>
      <c r="F262" s="84"/>
    </row>
    <row r="263" spans="4:6" ht="13.5" customHeight="1" thickBot="1">
      <c r="D263" s="25"/>
      <c r="E263" s="26" t="s">
        <v>181</v>
      </c>
      <c r="F263" s="85"/>
    </row>
    <row r="264" spans="4:6" ht="12.75" customHeight="1">
      <c r="D264" s="28" t="s">
        <v>182</v>
      </c>
      <c r="E264" s="32" t="s">
        <v>183</v>
      </c>
      <c r="F264" s="120">
        <f>F203/396482*1000</f>
        <v>18.80438456222477</v>
      </c>
    </row>
    <row r="265" spans="4:6" ht="13.5" customHeight="1" thickBot="1">
      <c r="D265" s="25"/>
      <c r="E265" s="26" t="s">
        <v>184</v>
      </c>
      <c r="F265" s="121"/>
    </row>
    <row r="266" spans="4:6" ht="12.75" customHeight="1">
      <c r="D266" s="28" t="s">
        <v>185</v>
      </c>
      <c r="E266" s="32" t="s">
        <v>183</v>
      </c>
      <c r="F266" s="122" t="s">
        <v>248</v>
      </c>
    </row>
    <row r="267" spans="4:6" ht="13.5" customHeight="1" thickBot="1">
      <c r="D267" s="25"/>
      <c r="E267" s="26" t="s">
        <v>186</v>
      </c>
      <c r="F267" s="80"/>
    </row>
    <row r="268" spans="4:6" ht="12.75" customHeight="1">
      <c r="D268" s="28" t="s">
        <v>187</v>
      </c>
      <c r="E268" s="32" t="s">
        <v>188</v>
      </c>
      <c r="F268" s="123">
        <f>26300/396482</f>
        <v>0.06633340227299095</v>
      </c>
    </row>
    <row r="269" spans="4:6" ht="12.75" customHeight="1">
      <c r="D269" s="27"/>
      <c r="E269" s="32" t="s">
        <v>189</v>
      </c>
      <c r="F269" s="124"/>
    </row>
    <row r="270" spans="4:6" ht="13.5" customHeight="1" thickBot="1">
      <c r="D270" s="25"/>
      <c r="E270" s="26" t="s">
        <v>190</v>
      </c>
      <c r="F270" s="125"/>
    </row>
    <row r="271" ht="13.5" customHeight="1">
      <c r="E271" s="20"/>
    </row>
    <row r="272" ht="12.75">
      <c r="J272" s="21" t="s">
        <v>191</v>
      </c>
    </row>
    <row r="273" ht="12.75">
      <c r="E273" s="20"/>
    </row>
    <row r="274" spans="5:10" ht="12.75">
      <c r="E274" s="98" t="s">
        <v>5</v>
      </c>
      <c r="F274" s="98"/>
      <c r="G274" s="98"/>
      <c r="H274" s="98"/>
      <c r="I274" s="98"/>
      <c r="J274" s="98"/>
    </row>
    <row r="275" spans="5:10" ht="12.75">
      <c r="E275" s="98" t="s">
        <v>192</v>
      </c>
      <c r="F275" s="98"/>
      <c r="G275" s="98"/>
      <c r="H275" s="98"/>
      <c r="I275" s="98"/>
      <c r="J275" s="98"/>
    </row>
    <row r="276" ht="13.5" thickBot="1">
      <c r="E276" s="20"/>
    </row>
    <row r="277" spans="5:11" ht="13.5" thickBot="1">
      <c r="E277" s="23" t="s">
        <v>46</v>
      </c>
      <c r="F277" s="108" t="s">
        <v>239</v>
      </c>
      <c r="G277" s="96"/>
      <c r="H277" s="96"/>
      <c r="I277" s="96"/>
      <c r="J277" s="96"/>
      <c r="K277" s="97"/>
    </row>
    <row r="278" spans="5:11" ht="13.5" thickBot="1">
      <c r="E278" s="25" t="s">
        <v>47</v>
      </c>
      <c r="F278" s="108">
        <v>6632004667</v>
      </c>
      <c r="G278" s="96"/>
      <c r="H278" s="96"/>
      <c r="I278" s="96"/>
      <c r="J278" s="96"/>
      <c r="K278" s="97"/>
    </row>
    <row r="279" spans="5:11" ht="13.5" thickBot="1">
      <c r="E279" s="25" t="s">
        <v>48</v>
      </c>
      <c r="F279" s="108">
        <v>663201001</v>
      </c>
      <c r="G279" s="96"/>
      <c r="H279" s="96"/>
      <c r="I279" s="96"/>
      <c r="J279" s="96"/>
      <c r="K279" s="97"/>
    </row>
    <row r="280" spans="5:11" ht="13.5" thickBot="1">
      <c r="E280" s="25" t="s">
        <v>49</v>
      </c>
      <c r="F280" s="99" t="s">
        <v>240</v>
      </c>
      <c r="G280" s="87"/>
      <c r="H280" s="87"/>
      <c r="I280" s="87"/>
      <c r="J280" s="87"/>
      <c r="K280" s="88"/>
    </row>
    <row r="281" spans="5:11" ht="13.5" thickBot="1">
      <c r="E281" s="25" t="s">
        <v>347</v>
      </c>
      <c r="F281" s="108" t="str">
        <f>G45</f>
        <v>01.01.13г. по 31.12.13г.</v>
      </c>
      <c r="G281" s="96"/>
      <c r="H281" s="96"/>
      <c r="I281" s="96"/>
      <c r="J281" s="96"/>
      <c r="K281" s="97"/>
    </row>
    <row r="282" ht="13.5" thickBot="1">
      <c r="E282" s="20"/>
    </row>
    <row r="283" spans="5:9" ht="12.75">
      <c r="E283" s="115" t="s">
        <v>193</v>
      </c>
      <c r="F283" s="40" t="s">
        <v>194</v>
      </c>
      <c r="G283" s="30" t="s">
        <v>197</v>
      </c>
      <c r="H283" s="30" t="s">
        <v>200</v>
      </c>
      <c r="I283" s="30" t="s">
        <v>203</v>
      </c>
    </row>
    <row r="284" spans="5:9" ht="25.5">
      <c r="E284" s="116"/>
      <c r="F284" s="48" t="s">
        <v>195</v>
      </c>
      <c r="G284" s="32" t="s">
        <v>195</v>
      </c>
      <c r="H284" s="32" t="s">
        <v>201</v>
      </c>
      <c r="I284" s="32" t="s">
        <v>204</v>
      </c>
    </row>
    <row r="285" spans="5:9" ht="25.5">
      <c r="E285" s="116"/>
      <c r="F285" s="48" t="s">
        <v>196</v>
      </c>
      <c r="G285" s="32" t="s">
        <v>198</v>
      </c>
      <c r="H285" s="32" t="s">
        <v>202</v>
      </c>
      <c r="I285" s="32" t="s">
        <v>205</v>
      </c>
    </row>
    <row r="286" spans="5:9" ht="26.25" thickBot="1">
      <c r="E286" s="117"/>
      <c r="F286" s="26"/>
      <c r="G286" s="26" t="s">
        <v>199</v>
      </c>
      <c r="H286" s="26"/>
      <c r="I286" s="26"/>
    </row>
    <row r="287" spans="5:9" ht="13.5" thickBot="1">
      <c r="E287" s="25" t="s">
        <v>206</v>
      </c>
      <c r="F287" s="26"/>
      <c r="G287" s="26"/>
      <c r="H287" s="26"/>
      <c r="I287" s="26"/>
    </row>
    <row r="288" spans="5:9" ht="15.75" customHeight="1">
      <c r="E288" s="27" t="s">
        <v>207</v>
      </c>
      <c r="F288" s="79">
        <f>F291</f>
        <v>8393.6</v>
      </c>
      <c r="G288" s="79">
        <f>G291</f>
        <v>3450.229937094929</v>
      </c>
      <c r="H288" s="79">
        <f>H291</f>
        <v>28959.85</v>
      </c>
      <c r="I288" s="115"/>
    </row>
    <row r="289" spans="5:9" ht="13.5" thickBot="1">
      <c r="E289" s="25" t="s">
        <v>208</v>
      </c>
      <c r="F289" s="90"/>
      <c r="G289" s="90"/>
      <c r="H289" s="90"/>
      <c r="I289" s="117"/>
    </row>
    <row r="290" spans="5:9" ht="13.5" thickBot="1">
      <c r="E290" s="25" t="s">
        <v>209</v>
      </c>
      <c r="F290" s="26"/>
      <c r="G290" s="26"/>
      <c r="H290" s="26"/>
      <c r="I290" s="26"/>
    </row>
    <row r="291" spans="5:9" ht="291" customHeight="1" thickBot="1">
      <c r="E291" s="25" t="s">
        <v>210</v>
      </c>
      <c r="F291" s="62">
        <v>8393.6</v>
      </c>
      <c r="G291" s="62">
        <f>H291/F291*1000</f>
        <v>3450.229937094929</v>
      </c>
      <c r="H291" s="62">
        <v>28959.85</v>
      </c>
      <c r="I291" s="26" t="s">
        <v>353</v>
      </c>
    </row>
    <row r="292" spans="5:9" ht="13.5" hidden="1" thickBot="1">
      <c r="E292" s="25" t="s">
        <v>211</v>
      </c>
      <c r="F292" s="26"/>
      <c r="G292" s="26"/>
      <c r="H292" s="26"/>
      <c r="I292" s="26"/>
    </row>
    <row r="293" spans="5:9" ht="13.5" hidden="1" thickBot="1">
      <c r="E293" s="25" t="s">
        <v>212</v>
      </c>
      <c r="F293" s="26"/>
      <c r="G293" s="26"/>
      <c r="H293" s="26"/>
      <c r="I293" s="26"/>
    </row>
    <row r="294" spans="5:9" ht="13.5" hidden="1" thickBot="1">
      <c r="E294" s="25" t="s">
        <v>213</v>
      </c>
      <c r="F294" s="26"/>
      <c r="G294" s="26"/>
      <c r="H294" s="26"/>
      <c r="I294" s="26"/>
    </row>
    <row r="295" spans="5:9" ht="13.5" hidden="1" thickBot="1">
      <c r="E295" s="25" t="s">
        <v>214</v>
      </c>
      <c r="F295" s="26"/>
      <c r="G295" s="26"/>
      <c r="H295" s="26"/>
      <c r="I295" s="26"/>
    </row>
    <row r="296" spans="5:9" ht="13.5" hidden="1" thickBot="1">
      <c r="E296" s="25" t="s">
        <v>215</v>
      </c>
      <c r="F296" s="26"/>
      <c r="G296" s="26"/>
      <c r="H296" s="26"/>
      <c r="I296" s="26"/>
    </row>
    <row r="297" spans="5:9" ht="13.5" hidden="1" thickBot="1">
      <c r="E297" s="25" t="s">
        <v>216</v>
      </c>
      <c r="F297" s="26"/>
      <c r="G297" s="26"/>
      <c r="H297" s="26"/>
      <c r="I297" s="26"/>
    </row>
    <row r="298" spans="5:9" ht="13.5" hidden="1" thickBot="1">
      <c r="E298" s="25" t="s">
        <v>217</v>
      </c>
      <c r="F298" s="26"/>
      <c r="G298" s="26"/>
      <c r="H298" s="26"/>
      <c r="I298" s="26"/>
    </row>
    <row r="299" spans="5:9" ht="13.5" hidden="1" thickBot="1">
      <c r="E299" s="25" t="s">
        <v>218</v>
      </c>
      <c r="F299" s="26"/>
      <c r="G299" s="26"/>
      <c r="H299" s="26"/>
      <c r="I299" s="26"/>
    </row>
    <row r="300" spans="5:9" ht="13.5" hidden="1" thickBot="1">
      <c r="E300" s="25" t="s">
        <v>219</v>
      </c>
      <c r="F300" s="26"/>
      <c r="G300" s="26"/>
      <c r="H300" s="26"/>
      <c r="I300" s="26"/>
    </row>
    <row r="301" spans="5:9" ht="13.5" hidden="1" thickBot="1">
      <c r="E301" s="25" t="s">
        <v>220</v>
      </c>
      <c r="F301" s="26"/>
      <c r="G301" s="26"/>
      <c r="H301" s="26"/>
      <c r="I301" s="26"/>
    </row>
    <row r="302" spans="5:9" ht="15.75" customHeight="1">
      <c r="E302" s="27" t="s">
        <v>221</v>
      </c>
      <c r="F302" s="79">
        <f>F217</f>
        <v>94.32493871183419</v>
      </c>
      <c r="G302" s="79">
        <f>H302/F302</f>
        <v>583.31</v>
      </c>
      <c r="H302" s="79">
        <f>F214</f>
        <v>55020.68</v>
      </c>
      <c r="I302" s="81" t="s">
        <v>261</v>
      </c>
    </row>
    <row r="303" spans="5:9" ht="32.25" customHeight="1" thickBot="1">
      <c r="E303" s="39" t="s">
        <v>260</v>
      </c>
      <c r="F303" s="90"/>
      <c r="G303" s="80"/>
      <c r="H303" s="80"/>
      <c r="I303" s="82"/>
    </row>
    <row r="304" spans="5:9" ht="13.5" thickBot="1">
      <c r="E304" s="25" t="s">
        <v>222</v>
      </c>
      <c r="F304" s="23"/>
      <c r="G304" s="23"/>
      <c r="H304" s="65">
        <f>H302+H291</f>
        <v>83980.53</v>
      </c>
      <c r="I304" s="23"/>
    </row>
    <row r="305" ht="12.75">
      <c r="E305" s="20"/>
    </row>
    <row r="306" ht="12.75">
      <c r="J306" s="21" t="s">
        <v>223</v>
      </c>
    </row>
    <row r="307" ht="12.75">
      <c r="E307" s="20"/>
    </row>
    <row r="308" spans="5:10" ht="12.75">
      <c r="E308" s="98" t="s">
        <v>5</v>
      </c>
      <c r="F308" s="98"/>
      <c r="G308" s="98"/>
      <c r="H308" s="98"/>
      <c r="I308" s="98"/>
      <c r="J308" s="98"/>
    </row>
    <row r="309" spans="1:10" ht="12.75">
      <c r="A309" s="98" t="s">
        <v>224</v>
      </c>
      <c r="B309" s="98"/>
      <c r="C309" s="98"/>
      <c r="D309" s="98"/>
      <c r="E309" s="98"/>
      <c r="F309" s="98"/>
      <c r="G309" s="98"/>
      <c r="H309" s="98"/>
      <c r="I309" s="98"/>
      <c r="J309" s="98"/>
    </row>
    <row r="310" spans="1:10" ht="12.75">
      <c r="A310" s="98" t="s">
        <v>225</v>
      </c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2:10" ht="12.75">
      <c r="B311" s="98" t="s">
        <v>226</v>
      </c>
      <c r="C311" s="98"/>
      <c r="D311" s="98"/>
      <c r="E311" s="98"/>
      <c r="F311" s="98"/>
      <c r="G311" s="98"/>
      <c r="H311" s="98"/>
      <c r="I311" s="98"/>
      <c r="J311" s="98"/>
    </row>
    <row r="312" spans="5:10" ht="12.75">
      <c r="E312" s="98" t="s">
        <v>382</v>
      </c>
      <c r="F312" s="98"/>
      <c r="G312" s="98"/>
      <c r="H312" s="98"/>
      <c r="I312" s="98"/>
      <c r="J312" s="98"/>
    </row>
    <row r="313" ht="13.5" thickBot="1">
      <c r="E313" s="20"/>
    </row>
    <row r="314" spans="5:11" ht="13.5" thickBot="1">
      <c r="E314" s="23" t="s">
        <v>46</v>
      </c>
      <c r="F314" s="108" t="s">
        <v>239</v>
      </c>
      <c r="G314" s="96"/>
      <c r="H314" s="96"/>
      <c r="I314" s="96"/>
      <c r="J314" s="96"/>
      <c r="K314" s="97"/>
    </row>
    <row r="315" spans="5:11" ht="13.5" thickBot="1">
      <c r="E315" s="25" t="s">
        <v>47</v>
      </c>
      <c r="F315" s="108">
        <v>6632004667</v>
      </c>
      <c r="G315" s="96"/>
      <c r="H315" s="96"/>
      <c r="I315" s="96"/>
      <c r="J315" s="96"/>
      <c r="K315" s="97"/>
    </row>
    <row r="316" spans="5:11" ht="13.5" thickBot="1">
      <c r="E316" s="25" t="s">
        <v>48</v>
      </c>
      <c r="F316" s="108">
        <v>663201001</v>
      </c>
      <c r="G316" s="96"/>
      <c r="H316" s="96"/>
      <c r="I316" s="96"/>
      <c r="J316" s="96"/>
      <c r="K316" s="97"/>
    </row>
    <row r="317" spans="5:11" ht="13.5" thickBot="1">
      <c r="E317" s="25" t="s">
        <v>49</v>
      </c>
      <c r="F317" s="108" t="s">
        <v>240</v>
      </c>
      <c r="G317" s="96"/>
      <c r="H317" s="96"/>
      <c r="I317" s="96"/>
      <c r="J317" s="96"/>
      <c r="K317" s="97"/>
    </row>
    <row r="318" ht="13.5" thickBot="1">
      <c r="E318" s="20"/>
    </row>
    <row r="319" spans="5:11" ht="13.5" thickBot="1">
      <c r="E319" s="23" t="s">
        <v>227</v>
      </c>
      <c r="F319" s="107" t="s">
        <v>228</v>
      </c>
      <c r="G319" s="110"/>
      <c r="H319" s="110"/>
      <c r="I319" s="110"/>
      <c r="J319" s="110"/>
      <c r="K319" s="111"/>
    </row>
    <row r="320" spans="5:11" ht="25.5">
      <c r="E320" s="27" t="s">
        <v>229</v>
      </c>
      <c r="F320" s="101" t="s">
        <v>346</v>
      </c>
      <c r="G320" s="102"/>
      <c r="H320" s="102"/>
      <c r="I320" s="102"/>
      <c r="J320" s="102"/>
      <c r="K320" s="103"/>
    </row>
    <row r="321" spans="5:11" ht="13.5" thickBot="1">
      <c r="E321" s="25" t="s">
        <v>230</v>
      </c>
      <c r="F321" s="104"/>
      <c r="G321" s="105"/>
      <c r="H321" s="105"/>
      <c r="I321" s="105"/>
      <c r="J321" s="105"/>
      <c r="K321" s="106"/>
    </row>
    <row r="322" spans="5:11" ht="12.75">
      <c r="E322" s="27" t="s">
        <v>231</v>
      </c>
      <c r="F322" s="101" t="s">
        <v>346</v>
      </c>
      <c r="G322" s="102"/>
      <c r="H322" s="102"/>
      <c r="I322" s="102"/>
      <c r="J322" s="102"/>
      <c r="K322" s="103"/>
    </row>
    <row r="323" spans="5:11" ht="25.5">
      <c r="E323" s="27" t="s">
        <v>232</v>
      </c>
      <c r="F323" s="94"/>
      <c r="G323" s="95"/>
      <c r="H323" s="95"/>
      <c r="I323" s="95"/>
      <c r="J323" s="95"/>
      <c r="K323" s="78"/>
    </row>
    <row r="324" spans="5:11" ht="13.5" thickBot="1">
      <c r="E324" s="25" t="s">
        <v>233</v>
      </c>
      <c r="F324" s="104"/>
      <c r="G324" s="105"/>
      <c r="H324" s="105"/>
      <c r="I324" s="105"/>
      <c r="J324" s="105"/>
      <c r="K324" s="106"/>
    </row>
    <row r="325" spans="5:11" ht="25.5">
      <c r="E325" s="27" t="s">
        <v>234</v>
      </c>
      <c r="F325" s="101" t="s">
        <v>346</v>
      </c>
      <c r="G325" s="102"/>
      <c r="H325" s="102"/>
      <c r="I325" s="102"/>
      <c r="J325" s="102"/>
      <c r="K325" s="103"/>
    </row>
    <row r="326" spans="5:11" ht="13.5" thickBot="1">
      <c r="E326" s="25" t="s">
        <v>233</v>
      </c>
      <c r="F326" s="104"/>
      <c r="G326" s="105"/>
      <c r="H326" s="105"/>
      <c r="I326" s="105"/>
      <c r="J326" s="105"/>
      <c r="K326" s="106"/>
    </row>
    <row r="327" spans="5:11" ht="12.75">
      <c r="E327" s="27" t="s">
        <v>235</v>
      </c>
      <c r="F327" s="93" t="s">
        <v>248</v>
      </c>
      <c r="G327" s="102"/>
      <c r="H327" s="102"/>
      <c r="I327" s="102"/>
      <c r="J327" s="102"/>
      <c r="K327" s="103"/>
    </row>
    <row r="328" spans="5:11" ht="14.25" customHeight="1">
      <c r="E328" s="27" t="s">
        <v>236</v>
      </c>
      <c r="F328" s="94"/>
      <c r="G328" s="95"/>
      <c r="H328" s="95"/>
      <c r="I328" s="95"/>
      <c r="J328" s="95"/>
      <c r="K328" s="78"/>
    </row>
    <row r="329" spans="5:11" ht="25.5">
      <c r="E329" s="27" t="s">
        <v>237</v>
      </c>
      <c r="F329" s="94"/>
      <c r="G329" s="95"/>
      <c r="H329" s="95"/>
      <c r="I329" s="95"/>
      <c r="J329" s="95"/>
      <c r="K329" s="78"/>
    </row>
    <row r="330" spans="5:11" ht="13.5" thickBot="1">
      <c r="E330" s="25" t="s">
        <v>238</v>
      </c>
      <c r="F330" s="104"/>
      <c r="G330" s="105"/>
      <c r="H330" s="105"/>
      <c r="I330" s="105"/>
      <c r="J330" s="105"/>
      <c r="K330" s="106"/>
    </row>
    <row r="331" ht="12.75">
      <c r="E331" s="20"/>
    </row>
    <row r="332" ht="12.75">
      <c r="E332" s="20"/>
    </row>
    <row r="333" ht="12.75">
      <c r="J333" s="21" t="s">
        <v>249</v>
      </c>
    </row>
    <row r="334" ht="12.75">
      <c r="E334" s="20"/>
    </row>
    <row r="335" spans="5:10" ht="12.75">
      <c r="E335" s="98" t="s">
        <v>5</v>
      </c>
      <c r="F335" s="98"/>
      <c r="G335" s="98"/>
      <c r="H335" s="98"/>
      <c r="I335" s="98"/>
      <c r="J335" s="98"/>
    </row>
    <row r="336" spans="1:10" ht="12.75">
      <c r="A336" s="22"/>
      <c r="B336" s="98" t="s">
        <v>250</v>
      </c>
      <c r="C336" s="98"/>
      <c r="D336" s="98"/>
      <c r="E336" s="98"/>
      <c r="F336" s="98"/>
      <c r="G336" s="98"/>
      <c r="H336" s="98"/>
      <c r="I336" s="98"/>
      <c r="J336" s="98"/>
    </row>
    <row r="337" spans="2:10" ht="12.75">
      <c r="B337" s="98" t="s">
        <v>251</v>
      </c>
      <c r="C337" s="98"/>
      <c r="D337" s="98"/>
      <c r="E337" s="98"/>
      <c r="F337" s="98"/>
      <c r="G337" s="98"/>
      <c r="H337" s="98"/>
      <c r="I337" s="98"/>
      <c r="J337" s="98"/>
    </row>
    <row r="338" spans="2:10" ht="12.75">
      <c r="B338" s="98" t="s">
        <v>252</v>
      </c>
      <c r="C338" s="98"/>
      <c r="D338" s="98"/>
      <c r="E338" s="98"/>
      <c r="F338" s="98"/>
      <c r="G338" s="98"/>
      <c r="H338" s="98"/>
      <c r="I338" s="98"/>
      <c r="J338" s="98"/>
    </row>
    <row r="339" spans="4:10" ht="12.75">
      <c r="D339" s="98" t="s">
        <v>253</v>
      </c>
      <c r="E339" s="98"/>
      <c r="F339" s="98"/>
      <c r="G339" s="98"/>
      <c r="H339" s="98"/>
      <c r="I339" s="98"/>
      <c r="J339" s="98"/>
    </row>
    <row r="340" ht="13.5" thickBot="1">
      <c r="E340" s="20"/>
    </row>
    <row r="341" spans="5:11" ht="13.5" thickBot="1">
      <c r="E341" s="23" t="s">
        <v>46</v>
      </c>
      <c r="F341" s="108" t="s">
        <v>239</v>
      </c>
      <c r="G341" s="96"/>
      <c r="H341" s="96"/>
      <c r="I341" s="96"/>
      <c r="J341" s="96"/>
      <c r="K341" s="97"/>
    </row>
    <row r="342" spans="5:11" ht="13.5" thickBot="1">
      <c r="E342" s="25" t="s">
        <v>47</v>
      </c>
      <c r="F342" s="108">
        <v>6632004667</v>
      </c>
      <c r="G342" s="96"/>
      <c r="H342" s="96"/>
      <c r="I342" s="96"/>
      <c r="J342" s="96"/>
      <c r="K342" s="97"/>
    </row>
    <row r="343" spans="5:11" ht="13.5" thickBot="1">
      <c r="E343" s="25" t="s">
        <v>48</v>
      </c>
      <c r="F343" s="108">
        <v>663201001</v>
      </c>
      <c r="G343" s="96"/>
      <c r="H343" s="96"/>
      <c r="I343" s="96"/>
      <c r="J343" s="96"/>
      <c r="K343" s="97"/>
    </row>
    <row r="344" spans="5:11" ht="13.5" thickBot="1">
      <c r="E344" s="25" t="s">
        <v>49</v>
      </c>
      <c r="F344" s="99" t="s">
        <v>240</v>
      </c>
      <c r="G344" s="87"/>
      <c r="H344" s="87"/>
      <c r="I344" s="87"/>
      <c r="J344" s="87"/>
      <c r="K344" s="88"/>
    </row>
    <row r="345" spans="5:11" ht="13.5" thickBot="1">
      <c r="E345" s="25" t="s">
        <v>349</v>
      </c>
      <c r="F345" s="108" t="s">
        <v>383</v>
      </c>
      <c r="G345" s="96"/>
      <c r="H345" s="96"/>
      <c r="I345" s="96"/>
      <c r="J345" s="96"/>
      <c r="K345" s="97"/>
    </row>
    <row r="346" ht="13.5" thickBot="1">
      <c r="E346" s="20"/>
    </row>
    <row r="347" spans="5:6" ht="13.5" thickBot="1">
      <c r="E347" s="23" t="s">
        <v>227</v>
      </c>
      <c r="F347" s="24" t="s">
        <v>228</v>
      </c>
    </row>
    <row r="348" spans="5:6" ht="12.75">
      <c r="E348" s="27" t="s">
        <v>254</v>
      </c>
      <c r="F348" s="89" t="s">
        <v>248</v>
      </c>
    </row>
    <row r="349" spans="5:6" ht="13.5" thickBot="1">
      <c r="E349" s="25" t="s">
        <v>255</v>
      </c>
      <c r="F349" s="90"/>
    </row>
    <row r="350" spans="5:6" ht="14.25" customHeight="1">
      <c r="E350" s="27" t="s">
        <v>256</v>
      </c>
      <c r="F350" s="89" t="s">
        <v>248</v>
      </c>
    </row>
    <row r="351" spans="5:6" ht="13.5" thickBot="1">
      <c r="E351" s="25" t="s">
        <v>257</v>
      </c>
      <c r="F351" s="90"/>
    </row>
    <row r="352" spans="5:6" ht="12.75">
      <c r="E352" s="27" t="s">
        <v>262</v>
      </c>
      <c r="F352" s="91" t="s">
        <v>248</v>
      </c>
    </row>
    <row r="353" spans="5:9" ht="25.5">
      <c r="E353" s="27" t="s">
        <v>263</v>
      </c>
      <c r="F353" s="92"/>
      <c r="I353" s="22"/>
    </row>
    <row r="354" spans="5:6" ht="13.5" thickBot="1">
      <c r="E354" s="25" t="s">
        <v>264</v>
      </c>
      <c r="F354" s="90"/>
    </row>
    <row r="355" spans="5:6" ht="13.5" thickBot="1">
      <c r="E355" s="25" t="s">
        <v>265</v>
      </c>
      <c r="F355" s="41" t="s">
        <v>346</v>
      </c>
    </row>
    <row r="356" ht="12.75">
      <c r="E356" s="20"/>
    </row>
    <row r="357" ht="12.75">
      <c r="J357" s="21" t="s">
        <v>316</v>
      </c>
    </row>
    <row r="358" ht="12.75">
      <c r="E358" s="20"/>
    </row>
    <row r="359" spans="3:10" ht="12.75">
      <c r="C359" s="98" t="s">
        <v>317</v>
      </c>
      <c r="D359" s="98"/>
      <c r="E359" s="98"/>
      <c r="F359" s="98"/>
      <c r="G359" s="98"/>
      <c r="H359" s="98"/>
      <c r="I359" s="98"/>
      <c r="J359" s="98"/>
    </row>
    <row r="360" spans="3:10" ht="12.75">
      <c r="C360" s="98" t="s">
        <v>318</v>
      </c>
      <c r="D360" s="98"/>
      <c r="E360" s="98"/>
      <c r="F360" s="98"/>
      <c r="G360" s="98"/>
      <c r="H360" s="98"/>
      <c r="I360" s="98"/>
      <c r="J360" s="98"/>
    </row>
    <row r="361" spans="3:10" ht="12.75">
      <c r="C361" s="98" t="s">
        <v>319</v>
      </c>
      <c r="D361" s="98"/>
      <c r="E361" s="98"/>
      <c r="F361" s="98"/>
      <c r="G361" s="98"/>
      <c r="H361" s="98"/>
      <c r="I361" s="98"/>
      <c r="J361" s="98"/>
    </row>
    <row r="362" spans="3:10" ht="12.75">
      <c r="C362" s="98" t="s">
        <v>320</v>
      </c>
      <c r="D362" s="98"/>
      <c r="E362" s="98"/>
      <c r="F362" s="98"/>
      <c r="G362" s="98"/>
      <c r="H362" s="98"/>
      <c r="I362" s="98"/>
      <c r="J362" s="98"/>
    </row>
    <row r="363" ht="13.5" thickBot="1">
      <c r="E363" s="20"/>
    </row>
    <row r="364" spans="5:11" ht="13.5" thickBot="1">
      <c r="E364" s="23" t="s">
        <v>46</v>
      </c>
      <c r="F364" s="108" t="s">
        <v>239</v>
      </c>
      <c r="G364" s="96"/>
      <c r="H364" s="96"/>
      <c r="I364" s="96"/>
      <c r="J364" s="96"/>
      <c r="K364" s="97"/>
    </row>
    <row r="365" spans="5:11" ht="13.5" thickBot="1">
      <c r="E365" s="25" t="s">
        <v>47</v>
      </c>
      <c r="F365" s="108">
        <v>6632004667</v>
      </c>
      <c r="G365" s="96"/>
      <c r="H365" s="96"/>
      <c r="I365" s="96"/>
      <c r="J365" s="96"/>
      <c r="K365" s="97"/>
    </row>
    <row r="366" spans="5:11" ht="13.5" thickBot="1">
      <c r="E366" s="25" t="s">
        <v>48</v>
      </c>
      <c r="F366" s="108">
        <v>663201001</v>
      </c>
      <c r="G366" s="96"/>
      <c r="H366" s="96"/>
      <c r="I366" s="96"/>
      <c r="J366" s="96"/>
      <c r="K366" s="97"/>
    </row>
    <row r="367" spans="5:11" ht="13.5" thickBot="1">
      <c r="E367" s="25" t="s">
        <v>49</v>
      </c>
      <c r="F367" s="99" t="s">
        <v>240</v>
      </c>
      <c r="G367" s="87"/>
      <c r="H367" s="87"/>
      <c r="I367" s="87"/>
      <c r="J367" s="87"/>
      <c r="K367" s="88"/>
    </row>
    <row r="368" spans="5:11" ht="13.5" thickBot="1">
      <c r="E368" s="25" t="str">
        <f>E281</f>
        <v>Плановый период                        </v>
      </c>
      <c r="F368" s="108" t="str">
        <f>F281</f>
        <v>01.01.13г. по 31.12.13г.</v>
      </c>
      <c r="G368" s="96"/>
      <c r="H368" s="96"/>
      <c r="I368" s="96"/>
      <c r="J368" s="96"/>
      <c r="K368" s="97"/>
    </row>
    <row r="369" ht="12.75">
      <c r="E369" s="20"/>
    </row>
    <row r="370" spans="5:11" ht="51" customHeight="1">
      <c r="E370" s="165" t="s">
        <v>380</v>
      </c>
      <c r="F370" s="165"/>
      <c r="G370" s="165"/>
      <c r="H370" s="165"/>
      <c r="I370" s="165"/>
      <c r="J370" s="165"/>
      <c r="K370" s="165"/>
    </row>
    <row r="371" ht="12.75">
      <c r="E371" s="20"/>
    </row>
    <row r="372" spans="5:11" ht="12.75">
      <c r="E372" s="166" t="s">
        <v>381</v>
      </c>
      <c r="F372" s="166"/>
      <c r="G372" s="166"/>
      <c r="H372" s="166"/>
      <c r="I372" s="166"/>
      <c r="J372" s="166"/>
      <c r="K372" s="166"/>
    </row>
    <row r="373" ht="12.75">
      <c r="E373" s="20" t="s">
        <v>366</v>
      </c>
    </row>
    <row r="374" spans="5:11" ht="12.75">
      <c r="E374" s="167" t="s">
        <v>367</v>
      </c>
      <c r="F374" s="167"/>
      <c r="G374" s="167"/>
      <c r="H374" s="167"/>
      <c r="I374" s="167"/>
      <c r="J374" s="167"/>
      <c r="K374" s="167"/>
    </row>
    <row r="375" spans="5:11" ht="12.75">
      <c r="E375" s="73" t="s">
        <v>368</v>
      </c>
      <c r="F375" s="50"/>
      <c r="G375" s="50"/>
      <c r="H375" s="50"/>
      <c r="I375" s="50"/>
      <c r="J375" s="50"/>
      <c r="K375" s="50"/>
    </row>
    <row r="376" spans="5:11" ht="12.75">
      <c r="E376" s="73" t="s">
        <v>369</v>
      </c>
      <c r="F376" s="50"/>
      <c r="G376" s="50"/>
      <c r="H376" s="50"/>
      <c r="I376" s="50"/>
      <c r="J376" s="50"/>
      <c r="K376" s="50"/>
    </row>
    <row r="377" ht="12.75">
      <c r="E377" s="20" t="s">
        <v>370</v>
      </c>
    </row>
    <row r="378" ht="12.75" customHeight="1">
      <c r="E378" s="43" t="s">
        <v>371</v>
      </c>
    </row>
    <row r="379" ht="12.75" customHeight="1">
      <c r="E379" s="20" t="s">
        <v>372</v>
      </c>
    </row>
    <row r="380" ht="12.75" customHeight="1">
      <c r="E380" s="20" t="s">
        <v>373</v>
      </c>
    </row>
    <row r="381" spans="5:11" ht="12.75">
      <c r="E381" s="74"/>
      <c r="F381" s="50"/>
      <c r="G381" s="50"/>
      <c r="H381" s="50"/>
      <c r="I381" s="50"/>
      <c r="J381" s="50"/>
      <c r="K381" s="50"/>
    </row>
    <row r="382" spans="5:11" ht="12.75" hidden="1">
      <c r="E382" s="74"/>
      <c r="F382" s="50"/>
      <c r="G382" s="50"/>
      <c r="H382" s="50"/>
      <c r="I382" s="50"/>
      <c r="J382" s="50"/>
      <c r="K382" s="50"/>
    </row>
    <row r="383" spans="5:11" ht="12.75" hidden="1">
      <c r="E383" s="74"/>
      <c r="F383" s="50"/>
      <c r="G383" s="50"/>
      <c r="H383" s="50"/>
      <c r="I383" s="50"/>
      <c r="J383" s="50"/>
      <c r="K383" s="50"/>
    </row>
    <row r="384" spans="5:11" ht="12.75">
      <c r="E384" s="50"/>
      <c r="F384" s="50"/>
      <c r="G384" s="50"/>
      <c r="H384" s="50"/>
      <c r="I384" s="50"/>
      <c r="J384" s="50"/>
      <c r="K384" s="50"/>
    </row>
    <row r="385" ht="12.75" hidden="1"/>
    <row r="386" ht="51" hidden="1">
      <c r="E386" s="20" t="s">
        <v>323</v>
      </c>
    </row>
    <row r="387" ht="114.75" hidden="1">
      <c r="E387" s="47" t="s">
        <v>324</v>
      </c>
    </row>
    <row r="388" ht="12.75" hidden="1">
      <c r="E388" s="20"/>
    </row>
    <row r="389" ht="12.75" hidden="1">
      <c r="E389" s="20"/>
    </row>
    <row r="390" ht="12.75" hidden="1">
      <c r="E390" s="20"/>
    </row>
    <row r="391" ht="12.75">
      <c r="J391" s="21" t="s">
        <v>325</v>
      </c>
    </row>
    <row r="392" ht="12.75">
      <c r="E392" s="20"/>
    </row>
    <row r="393" spans="5:10" ht="12.75">
      <c r="E393" s="98" t="s">
        <v>5</v>
      </c>
      <c r="F393" s="98"/>
      <c r="G393" s="98"/>
      <c r="H393" s="98"/>
      <c r="I393" s="98"/>
      <c r="J393" s="98"/>
    </row>
    <row r="394" spans="4:10" ht="12.75">
      <c r="D394" s="98" t="s">
        <v>326</v>
      </c>
      <c r="E394" s="98"/>
      <c r="F394" s="98"/>
      <c r="G394" s="98"/>
      <c r="H394" s="98"/>
      <c r="I394" s="98"/>
      <c r="J394" s="98"/>
    </row>
    <row r="395" spans="4:10" ht="12.75">
      <c r="D395" s="98" t="s">
        <v>327</v>
      </c>
      <c r="E395" s="98"/>
      <c r="F395" s="98"/>
      <c r="G395" s="98"/>
      <c r="H395" s="98"/>
      <c r="I395" s="98"/>
      <c r="J395" s="98"/>
    </row>
    <row r="396" spans="4:10" ht="12.75">
      <c r="D396" s="98" t="s">
        <v>328</v>
      </c>
      <c r="E396" s="98"/>
      <c r="F396" s="98"/>
      <c r="G396" s="98"/>
      <c r="H396" s="98"/>
      <c r="I396" s="98"/>
      <c r="J396" s="98"/>
    </row>
    <row r="397" ht="13.5" thickBot="1">
      <c r="E397" s="20"/>
    </row>
    <row r="398" spans="5:11" ht="13.5" thickBot="1">
      <c r="E398" s="23" t="s">
        <v>46</v>
      </c>
      <c r="F398" s="108" t="s">
        <v>239</v>
      </c>
      <c r="G398" s="96"/>
      <c r="H398" s="96"/>
      <c r="I398" s="96"/>
      <c r="J398" s="96"/>
      <c r="K398" s="97"/>
    </row>
    <row r="399" spans="5:11" ht="13.5" thickBot="1">
      <c r="E399" s="25" t="s">
        <v>47</v>
      </c>
      <c r="F399" s="108">
        <v>6632004667</v>
      </c>
      <c r="G399" s="96"/>
      <c r="H399" s="96"/>
      <c r="I399" s="96"/>
      <c r="J399" s="96"/>
      <c r="K399" s="97"/>
    </row>
    <row r="400" spans="5:11" ht="13.5" thickBot="1">
      <c r="E400" s="25" t="s">
        <v>48</v>
      </c>
      <c r="F400" s="108">
        <v>663201001</v>
      </c>
      <c r="G400" s="96"/>
      <c r="H400" s="96"/>
      <c r="I400" s="96"/>
      <c r="J400" s="96"/>
      <c r="K400" s="97"/>
    </row>
    <row r="401" spans="5:11" ht="13.5" thickBot="1">
      <c r="E401" s="25" t="s">
        <v>321</v>
      </c>
      <c r="F401" s="108" t="str">
        <f>F368</f>
        <v>01.01.13г. по 31.12.13г.</v>
      </c>
      <c r="G401" s="96"/>
      <c r="H401" s="96"/>
      <c r="I401" s="96"/>
      <c r="J401" s="96"/>
      <c r="K401" s="97"/>
    </row>
    <row r="402" spans="5:11" ht="13.5" thickBot="1">
      <c r="E402" s="118" t="s">
        <v>352</v>
      </c>
      <c r="F402" s="119"/>
      <c r="G402" s="119"/>
      <c r="H402" s="119"/>
      <c r="I402" s="119"/>
      <c r="J402" s="119"/>
      <c r="K402" s="100"/>
    </row>
    <row r="403" ht="13.5" thickBot="1">
      <c r="E403" s="20"/>
    </row>
    <row r="404" spans="5:11" ht="25.5">
      <c r="E404" s="28" t="s">
        <v>329</v>
      </c>
      <c r="F404" s="101" t="s">
        <v>350</v>
      </c>
      <c r="G404" s="102"/>
      <c r="H404" s="102"/>
      <c r="I404" s="102"/>
      <c r="J404" s="102"/>
      <c r="K404" s="103"/>
    </row>
    <row r="405" spans="5:11" ht="13.5" thickBot="1">
      <c r="E405" s="25" t="s">
        <v>330</v>
      </c>
      <c r="F405" s="104"/>
      <c r="G405" s="105"/>
      <c r="H405" s="105"/>
      <c r="I405" s="105"/>
      <c r="J405" s="105"/>
      <c r="K405" s="106"/>
    </row>
    <row r="406" spans="5:11" ht="13.5" thickBot="1">
      <c r="E406" s="25" t="s">
        <v>331</v>
      </c>
      <c r="F406" s="107" t="s">
        <v>351</v>
      </c>
      <c r="G406" s="110"/>
      <c r="H406" s="110"/>
      <c r="I406" s="110"/>
      <c r="J406" s="110"/>
      <c r="K406" s="111"/>
    </row>
    <row r="407" spans="5:11" ht="15.75" customHeight="1" thickBot="1">
      <c r="E407" s="25" t="s">
        <v>332</v>
      </c>
      <c r="F407" s="107" t="str">
        <f>F367</f>
        <v>г.Серов, ул.Агломератчиков, дом 6</v>
      </c>
      <c r="G407" s="110"/>
      <c r="H407" s="110"/>
      <c r="I407" s="110"/>
      <c r="J407" s="110"/>
      <c r="K407" s="111"/>
    </row>
    <row r="408" spans="5:11" ht="13.5" thickBot="1">
      <c r="E408" s="25" t="s">
        <v>333</v>
      </c>
      <c r="F408" s="109" t="s">
        <v>354</v>
      </c>
      <c r="G408" s="110"/>
      <c r="H408" s="110"/>
      <c r="I408" s="110"/>
      <c r="J408" s="110"/>
      <c r="K408" s="111"/>
    </row>
    <row r="409" spans="5:11" ht="13.5" thickBot="1">
      <c r="E409" s="25" t="s">
        <v>334</v>
      </c>
      <c r="F409" s="112" t="s">
        <v>388</v>
      </c>
      <c r="G409" s="113"/>
      <c r="H409" s="113"/>
      <c r="I409" s="113"/>
      <c r="J409" s="113"/>
      <c r="K409" s="114"/>
    </row>
    <row r="410" ht="12.75">
      <c r="E410" s="20"/>
    </row>
    <row r="411" spans="5:6" ht="26.25" hidden="1" thickBot="1">
      <c r="E411" s="23" t="s">
        <v>335</v>
      </c>
      <c r="F411" s="115"/>
    </row>
    <row r="412" spans="5:6" ht="25.5" hidden="1">
      <c r="E412" s="27" t="s">
        <v>336</v>
      </c>
      <c r="F412" s="116"/>
    </row>
    <row r="413" spans="5:6" ht="26.25" hidden="1" thickBot="1">
      <c r="E413" s="25" t="s">
        <v>337</v>
      </c>
      <c r="F413" s="116"/>
    </row>
    <row r="414" spans="5:6" ht="25.5" hidden="1">
      <c r="E414" s="27" t="s">
        <v>338</v>
      </c>
      <c r="F414" s="116"/>
    </row>
    <row r="415" spans="5:6" ht="25.5" hidden="1">
      <c r="E415" s="27" t="s">
        <v>339</v>
      </c>
      <c r="F415" s="116"/>
    </row>
    <row r="416" spans="5:6" ht="25.5" hidden="1">
      <c r="E416" s="27" t="s">
        <v>340</v>
      </c>
      <c r="F416" s="116"/>
    </row>
    <row r="417" spans="5:6" ht="25.5" hidden="1">
      <c r="E417" s="27" t="s">
        <v>341</v>
      </c>
      <c r="F417" s="116"/>
    </row>
    <row r="418" spans="5:6" ht="13.5" hidden="1" thickBot="1">
      <c r="E418" s="25" t="s">
        <v>342</v>
      </c>
      <c r="F418" s="117"/>
    </row>
    <row r="419" ht="12.75" hidden="1">
      <c r="E419" s="20"/>
    </row>
    <row r="420" ht="12.75" hidden="1">
      <c r="E420" s="20" t="s">
        <v>322</v>
      </c>
    </row>
    <row r="421" ht="63.75" hidden="1">
      <c r="E421" s="20" t="s">
        <v>343</v>
      </c>
    </row>
    <row r="422" spans="5:7" ht="12.75">
      <c r="E422" s="20" t="s">
        <v>386</v>
      </c>
      <c r="G422" s="43" t="s">
        <v>387</v>
      </c>
    </row>
  </sheetData>
  <mergeCells count="222">
    <mergeCell ref="E370:K370"/>
    <mergeCell ref="E372:K372"/>
    <mergeCell ref="E374:K374"/>
    <mergeCell ref="E10:J10"/>
    <mergeCell ref="E11:J11"/>
    <mergeCell ref="E12:J12"/>
    <mergeCell ref="E16:J16"/>
    <mergeCell ref="E17:J17"/>
    <mergeCell ref="F19:I19"/>
    <mergeCell ref="F20:I20"/>
    <mergeCell ref="F21:I22"/>
    <mergeCell ref="F23:I24"/>
    <mergeCell ref="F25:I26"/>
    <mergeCell ref="F27:I29"/>
    <mergeCell ref="F30:I30"/>
    <mergeCell ref="E35:K35"/>
    <mergeCell ref="C36:K36"/>
    <mergeCell ref="E37:K37"/>
    <mergeCell ref="G40:L40"/>
    <mergeCell ref="G41:L41"/>
    <mergeCell ref="G42:L42"/>
    <mergeCell ref="G43:L43"/>
    <mergeCell ref="E54:E67"/>
    <mergeCell ref="G44:L44"/>
    <mergeCell ref="G45:L45"/>
    <mergeCell ref="E49:F53"/>
    <mergeCell ref="H49:K51"/>
    <mergeCell ref="J54:J55"/>
    <mergeCell ref="K54:K55"/>
    <mergeCell ref="G60:G61"/>
    <mergeCell ref="K60:K61"/>
    <mergeCell ref="G54:G55"/>
    <mergeCell ref="H54:H55"/>
    <mergeCell ref="I54:I55"/>
    <mergeCell ref="L54:L55"/>
    <mergeCell ref="K56:K57"/>
    <mergeCell ref="L56:L57"/>
    <mergeCell ref="G58:G59"/>
    <mergeCell ref="K58:K59"/>
    <mergeCell ref="L58:L59"/>
    <mergeCell ref="G56:G57"/>
    <mergeCell ref="H56:H57"/>
    <mergeCell ref="I56:I57"/>
    <mergeCell ref="J56:J57"/>
    <mergeCell ref="L60:L61"/>
    <mergeCell ref="G62:G63"/>
    <mergeCell ref="K62:K63"/>
    <mergeCell ref="L62:L63"/>
    <mergeCell ref="K64:K65"/>
    <mergeCell ref="L64:L65"/>
    <mergeCell ref="G66:G67"/>
    <mergeCell ref="H66:H67"/>
    <mergeCell ref="I66:I67"/>
    <mergeCell ref="J66:J67"/>
    <mergeCell ref="K66:K67"/>
    <mergeCell ref="L66:L67"/>
    <mergeCell ref="G64:G65"/>
    <mergeCell ref="K68:K69"/>
    <mergeCell ref="L68:L69"/>
    <mergeCell ref="G70:G71"/>
    <mergeCell ref="K70:K71"/>
    <mergeCell ref="L70:L71"/>
    <mergeCell ref="G68:G69"/>
    <mergeCell ref="H68:H69"/>
    <mergeCell ref="I68:I69"/>
    <mergeCell ref="J68:J69"/>
    <mergeCell ref="G72:G73"/>
    <mergeCell ref="K72:K73"/>
    <mergeCell ref="L72:L73"/>
    <mergeCell ref="G74:G75"/>
    <mergeCell ref="K74:K75"/>
    <mergeCell ref="L74:L75"/>
    <mergeCell ref="G76:G77"/>
    <mergeCell ref="K76:K77"/>
    <mergeCell ref="L76:L77"/>
    <mergeCell ref="F80:K80"/>
    <mergeCell ref="F81:K81"/>
    <mergeCell ref="F82:K82"/>
    <mergeCell ref="F83:K83"/>
    <mergeCell ref="F84:H85"/>
    <mergeCell ref="F86:H86"/>
    <mergeCell ref="F87:H87"/>
    <mergeCell ref="F88:H88"/>
    <mergeCell ref="F89:K90"/>
    <mergeCell ref="F92:K92"/>
    <mergeCell ref="F93:K93"/>
    <mergeCell ref="F94:K94"/>
    <mergeCell ref="F95:K95"/>
    <mergeCell ref="F96:H97"/>
    <mergeCell ref="F98:H98"/>
    <mergeCell ref="F99:H99"/>
    <mergeCell ref="F100:H100"/>
    <mergeCell ref="F101:K101"/>
    <mergeCell ref="E107:J107"/>
    <mergeCell ref="C108:J108"/>
    <mergeCell ref="B109:J109"/>
    <mergeCell ref="F115:F116"/>
    <mergeCell ref="F121:F122"/>
    <mergeCell ref="F123:F124"/>
    <mergeCell ref="F130:F131"/>
    <mergeCell ref="F136:F137"/>
    <mergeCell ref="E143:J143"/>
    <mergeCell ref="C144:J144"/>
    <mergeCell ref="F146:K146"/>
    <mergeCell ref="F147:K147"/>
    <mergeCell ref="F148:K148"/>
    <mergeCell ref="F149:K149"/>
    <mergeCell ref="F150:K151"/>
    <mergeCell ref="F152:K152"/>
    <mergeCell ref="F153:K153"/>
    <mergeCell ref="F154:K154"/>
    <mergeCell ref="F155:K155"/>
    <mergeCell ref="F156:K157"/>
    <mergeCell ref="E161:J161"/>
    <mergeCell ref="C162:J162"/>
    <mergeCell ref="B163:J163"/>
    <mergeCell ref="F169:K169"/>
    <mergeCell ref="F170:K170"/>
    <mergeCell ref="F176:F177"/>
    <mergeCell ref="D164:J164"/>
    <mergeCell ref="F166:K166"/>
    <mergeCell ref="F167:K167"/>
    <mergeCell ref="F168:K168"/>
    <mergeCell ref="F180:F181"/>
    <mergeCell ref="F185:F186"/>
    <mergeCell ref="F187:F188"/>
    <mergeCell ref="F189:F190"/>
    <mergeCell ref="F191:F192"/>
    <mergeCell ref="F193:F194"/>
    <mergeCell ref="F195:F198"/>
    <mergeCell ref="F199:F201"/>
    <mergeCell ref="F204:F205"/>
    <mergeCell ref="F206:F207"/>
    <mergeCell ref="F208:F209"/>
    <mergeCell ref="F210:F211"/>
    <mergeCell ref="F212:F213"/>
    <mergeCell ref="F214:F215"/>
    <mergeCell ref="F219:F221"/>
    <mergeCell ref="F222:F224"/>
    <mergeCell ref="F226:F230"/>
    <mergeCell ref="F232:F233"/>
    <mergeCell ref="F234:F235"/>
    <mergeCell ref="F236:F238"/>
    <mergeCell ref="F241:F242"/>
    <mergeCell ref="F243:F244"/>
    <mergeCell ref="F245:F246"/>
    <mergeCell ref="F249:F250"/>
    <mergeCell ref="F251:F252"/>
    <mergeCell ref="F253:F254"/>
    <mergeCell ref="F256:F257"/>
    <mergeCell ref="F259:F260"/>
    <mergeCell ref="F261:F263"/>
    <mergeCell ref="F264:F265"/>
    <mergeCell ref="F266:F267"/>
    <mergeCell ref="F268:F270"/>
    <mergeCell ref="E274:J274"/>
    <mergeCell ref="E275:J275"/>
    <mergeCell ref="F277:K277"/>
    <mergeCell ref="F278:K278"/>
    <mergeCell ref="F279:K279"/>
    <mergeCell ref="F280:K280"/>
    <mergeCell ref="F281:K281"/>
    <mergeCell ref="E283:E286"/>
    <mergeCell ref="F288:F289"/>
    <mergeCell ref="G288:G289"/>
    <mergeCell ref="H288:H289"/>
    <mergeCell ref="I288:I289"/>
    <mergeCell ref="F302:F303"/>
    <mergeCell ref="G302:G303"/>
    <mergeCell ref="H302:H303"/>
    <mergeCell ref="I302:I303"/>
    <mergeCell ref="E308:J308"/>
    <mergeCell ref="A309:J309"/>
    <mergeCell ref="A310:J310"/>
    <mergeCell ref="B311:J311"/>
    <mergeCell ref="E312:J312"/>
    <mergeCell ref="F314:K314"/>
    <mergeCell ref="F315:K315"/>
    <mergeCell ref="F316:K316"/>
    <mergeCell ref="F317:K317"/>
    <mergeCell ref="F319:K319"/>
    <mergeCell ref="F320:K321"/>
    <mergeCell ref="F322:K324"/>
    <mergeCell ref="F325:K326"/>
    <mergeCell ref="F327:K330"/>
    <mergeCell ref="E335:J335"/>
    <mergeCell ref="B336:J336"/>
    <mergeCell ref="B337:J337"/>
    <mergeCell ref="B338:J338"/>
    <mergeCell ref="D339:J339"/>
    <mergeCell ref="F341:K341"/>
    <mergeCell ref="F342:K342"/>
    <mergeCell ref="F343:K343"/>
    <mergeCell ref="F344:K344"/>
    <mergeCell ref="F345:K345"/>
    <mergeCell ref="F348:F349"/>
    <mergeCell ref="F350:F351"/>
    <mergeCell ref="F352:F354"/>
    <mergeCell ref="C359:J359"/>
    <mergeCell ref="C360:J360"/>
    <mergeCell ref="C361:J361"/>
    <mergeCell ref="C362:J362"/>
    <mergeCell ref="F364:K364"/>
    <mergeCell ref="F365:K365"/>
    <mergeCell ref="F366:K366"/>
    <mergeCell ref="F367:K367"/>
    <mergeCell ref="F368:K368"/>
    <mergeCell ref="E393:J393"/>
    <mergeCell ref="D394:J394"/>
    <mergeCell ref="D395:J395"/>
    <mergeCell ref="D396:J396"/>
    <mergeCell ref="F398:K398"/>
    <mergeCell ref="F399:K399"/>
    <mergeCell ref="F400:K400"/>
    <mergeCell ref="F401:K401"/>
    <mergeCell ref="F408:K408"/>
    <mergeCell ref="F409:K409"/>
    <mergeCell ref="F411:F418"/>
    <mergeCell ref="E402:K402"/>
    <mergeCell ref="F404:K405"/>
    <mergeCell ref="F406:K406"/>
    <mergeCell ref="F407:K407"/>
  </mergeCells>
  <hyperlinks>
    <hyperlink ref="E387" r:id="rId1" display="consultantplus://offline/ref=C8363859734B81463C85F96A625CE18129C32467321163796640F925BC3943E"/>
    <hyperlink ref="F408" r:id="rId2" display="energo@serovmet.ru"/>
  </hyperlinks>
  <printOptions/>
  <pageMargins left="0.19" right="0.31" top="0.17" bottom="0.29" header="0.17" footer="0.24"/>
  <pageSetup horizontalDpi="600" verticalDpi="600" orientation="portrait" paperSize="9" scale="85" r:id="rId5"/>
  <rowBreaks count="5" manualBreakCount="5">
    <brk id="140" max="11" man="1"/>
    <brk id="217" max="11" man="1"/>
    <brk id="270" max="255" man="1"/>
    <brk id="305" max="11" man="1"/>
    <brk id="355" max="11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9"/>
  <sheetViews>
    <sheetView tabSelected="1" view="pageBreakPreview" zoomScale="75" zoomScaleNormal="75" zoomScaleSheetLayoutView="75" workbookViewId="0" topLeftCell="D360">
      <selection activeCell="Q418" sqref="Q418"/>
    </sheetView>
  </sheetViews>
  <sheetFormatPr defaultColWidth="9.00390625" defaultRowHeight="12.75"/>
  <cols>
    <col min="1" max="2" width="3.375" style="43" hidden="1" customWidth="1"/>
    <col min="3" max="3" width="4.00390625" style="43" hidden="1" customWidth="1"/>
    <col min="4" max="4" width="5.75390625" style="43" customWidth="1"/>
    <col min="5" max="5" width="48.875" style="43" customWidth="1"/>
    <col min="6" max="6" width="17.125" style="43" customWidth="1"/>
    <col min="7" max="7" width="13.25390625" style="43" bestFit="1" customWidth="1"/>
    <col min="8" max="8" width="9.875" style="43" bestFit="1" customWidth="1"/>
    <col min="9" max="9" width="11.75390625" style="43" customWidth="1"/>
    <col min="10" max="16384" width="9.125" style="43" customWidth="1"/>
  </cols>
  <sheetData>
    <row r="1" ht="12.75" hidden="1">
      <c r="E1" s="20"/>
    </row>
    <row r="2" ht="12.75" hidden="1">
      <c r="E2" s="20"/>
    </row>
    <row r="3" ht="12.75" hidden="1">
      <c r="E3" s="20"/>
    </row>
    <row r="4" ht="12.75" hidden="1">
      <c r="E4" s="20"/>
    </row>
    <row r="5" ht="12.75" hidden="1"/>
    <row r="6" ht="12.75">
      <c r="J6" s="21" t="s">
        <v>0</v>
      </c>
    </row>
    <row r="7" ht="12.75">
      <c r="J7" s="21" t="s">
        <v>1</v>
      </c>
    </row>
    <row r="8" ht="12.75">
      <c r="J8" s="21" t="s">
        <v>2</v>
      </c>
    </row>
    <row r="9" spans="5:10" ht="12.75">
      <c r="E9" s="20"/>
      <c r="J9" s="21" t="s">
        <v>3</v>
      </c>
    </row>
    <row r="10" spans="5:10" ht="12.75">
      <c r="E10" s="168" t="s">
        <v>266</v>
      </c>
      <c r="F10" s="168"/>
      <c r="G10" s="168"/>
      <c r="H10" s="168"/>
      <c r="I10" s="168"/>
      <c r="J10" s="168"/>
    </row>
    <row r="11" spans="5:10" ht="12.75">
      <c r="E11" s="168" t="s">
        <v>267</v>
      </c>
      <c r="F11" s="168"/>
      <c r="G11" s="168"/>
      <c r="H11" s="168"/>
      <c r="I11" s="168"/>
      <c r="J11" s="168"/>
    </row>
    <row r="12" spans="5:10" ht="12.75">
      <c r="E12" s="168" t="s">
        <v>268</v>
      </c>
      <c r="F12" s="168"/>
      <c r="G12" s="168"/>
      <c r="H12" s="168"/>
      <c r="I12" s="168"/>
      <c r="J12" s="168"/>
    </row>
    <row r="13" ht="12.75"/>
    <row r="14" ht="12.75">
      <c r="J14" s="21" t="s">
        <v>4</v>
      </c>
    </row>
    <row r="15" ht="12.75">
      <c r="E15" s="20"/>
    </row>
    <row r="16" spans="5:16" ht="12.75">
      <c r="E16" s="169" t="s">
        <v>5</v>
      </c>
      <c r="F16" s="169"/>
      <c r="G16" s="169"/>
      <c r="H16" s="169"/>
      <c r="I16" s="169"/>
      <c r="J16" s="169"/>
      <c r="K16" s="37"/>
      <c r="L16" s="37"/>
      <c r="M16" s="37"/>
      <c r="N16" s="37"/>
      <c r="O16" s="37"/>
      <c r="P16" s="37"/>
    </row>
    <row r="17" spans="5:16" ht="12.75">
      <c r="E17" s="98" t="s">
        <v>6</v>
      </c>
      <c r="F17" s="98"/>
      <c r="G17" s="98"/>
      <c r="H17" s="98"/>
      <c r="I17" s="98"/>
      <c r="J17" s="98"/>
      <c r="K17" s="38"/>
      <c r="L17" s="38"/>
      <c r="M17" s="38"/>
      <c r="N17" s="38"/>
      <c r="O17" s="38"/>
      <c r="P17" s="38"/>
    </row>
    <row r="18" ht="13.5" thickBot="1">
      <c r="E18" s="20"/>
    </row>
    <row r="19" spans="5:9" ht="52.5" customHeight="1" thickBot="1">
      <c r="E19" s="23" t="s">
        <v>345</v>
      </c>
      <c r="F19" s="177" t="s">
        <v>390</v>
      </c>
      <c r="G19" s="178"/>
      <c r="H19" s="178"/>
      <c r="I19" s="179"/>
    </row>
    <row r="20" spans="5:9" ht="13.5" thickBot="1">
      <c r="E20" s="25" t="s">
        <v>7</v>
      </c>
      <c r="F20" s="112"/>
      <c r="G20" s="110"/>
      <c r="H20" s="110"/>
      <c r="I20" s="111"/>
    </row>
    <row r="21" spans="5:9" ht="12.75">
      <c r="E21" s="27" t="s">
        <v>8</v>
      </c>
      <c r="F21" s="93" t="s">
        <v>248</v>
      </c>
      <c r="G21" s="102"/>
      <c r="H21" s="102"/>
      <c r="I21" s="103"/>
    </row>
    <row r="22" spans="5:9" ht="13.5" thickBot="1">
      <c r="E22" s="25" t="s">
        <v>9</v>
      </c>
      <c r="F22" s="104"/>
      <c r="G22" s="105"/>
      <c r="H22" s="105"/>
      <c r="I22" s="106"/>
    </row>
    <row r="23" spans="5:9" ht="12.75">
      <c r="E23" s="27" t="s">
        <v>10</v>
      </c>
      <c r="F23" s="93" t="s">
        <v>248</v>
      </c>
      <c r="G23" s="102"/>
      <c r="H23" s="102"/>
      <c r="I23" s="103"/>
    </row>
    <row r="24" spans="5:9" ht="13.5" thickBot="1">
      <c r="E24" s="25" t="s">
        <v>11</v>
      </c>
      <c r="F24" s="104"/>
      <c r="G24" s="105"/>
      <c r="H24" s="105"/>
      <c r="I24" s="106"/>
    </row>
    <row r="25" spans="5:9" ht="12.75">
      <c r="E25" s="27" t="s">
        <v>10</v>
      </c>
      <c r="F25" s="93" t="s">
        <v>248</v>
      </c>
      <c r="G25" s="102"/>
      <c r="H25" s="102"/>
      <c r="I25" s="103"/>
    </row>
    <row r="26" spans="5:9" ht="13.5" thickBot="1">
      <c r="E26" s="25" t="s">
        <v>12</v>
      </c>
      <c r="F26" s="104"/>
      <c r="G26" s="105"/>
      <c r="H26" s="105"/>
      <c r="I26" s="106"/>
    </row>
    <row r="27" spans="5:9" ht="12.75">
      <c r="E27" s="27" t="s">
        <v>13</v>
      </c>
      <c r="F27" s="101" t="s">
        <v>248</v>
      </c>
      <c r="G27" s="102"/>
      <c r="H27" s="102"/>
      <c r="I27" s="103"/>
    </row>
    <row r="28" spans="5:9" ht="12.75">
      <c r="E28" s="27" t="s">
        <v>14</v>
      </c>
      <c r="F28" s="94"/>
      <c r="G28" s="95"/>
      <c r="H28" s="95"/>
      <c r="I28" s="78"/>
    </row>
    <row r="29" spans="5:9" ht="13.5" thickBot="1">
      <c r="E29" s="25" t="s">
        <v>15</v>
      </c>
      <c r="F29" s="104"/>
      <c r="G29" s="105"/>
      <c r="H29" s="105"/>
      <c r="I29" s="106"/>
    </row>
    <row r="30" spans="5:9" ht="13.5" thickBot="1">
      <c r="E30" s="25" t="s">
        <v>16</v>
      </c>
      <c r="F30" s="112" t="s">
        <v>248</v>
      </c>
      <c r="G30" s="110"/>
      <c r="H30" s="110"/>
      <c r="I30" s="111"/>
    </row>
    <row r="31" ht="12.75">
      <c r="E31" s="20"/>
    </row>
    <row r="32" ht="12.75">
      <c r="E32" s="20"/>
    </row>
    <row r="33" ht="12.75">
      <c r="J33" s="21" t="s">
        <v>17</v>
      </c>
    </row>
    <row r="34" ht="12.75">
      <c r="E34" s="20"/>
    </row>
    <row r="35" spans="5:11" ht="12.75">
      <c r="E35" s="98" t="s">
        <v>5</v>
      </c>
      <c r="F35" s="98"/>
      <c r="G35" s="98"/>
      <c r="H35" s="98"/>
      <c r="I35" s="98"/>
      <c r="J35" s="98"/>
      <c r="K35" s="98"/>
    </row>
    <row r="36" spans="3:11" ht="12.75">
      <c r="C36" s="98" t="s">
        <v>18</v>
      </c>
      <c r="D36" s="98"/>
      <c r="E36" s="98"/>
      <c r="F36" s="98"/>
      <c r="G36" s="98"/>
      <c r="H36" s="98"/>
      <c r="I36" s="98"/>
      <c r="J36" s="98"/>
      <c r="K36" s="98"/>
    </row>
    <row r="37" spans="5:11" ht="12.75">
      <c r="E37" s="98" t="s">
        <v>19</v>
      </c>
      <c r="F37" s="98"/>
      <c r="G37" s="98"/>
      <c r="H37" s="98"/>
      <c r="I37" s="98"/>
      <c r="J37" s="98"/>
      <c r="K37" s="98"/>
    </row>
    <row r="38" ht="13.5" thickBot="1">
      <c r="E38" s="20"/>
    </row>
    <row r="39" spans="5:12" ht="16.5" thickBot="1">
      <c r="E39" s="34" t="s">
        <v>20</v>
      </c>
      <c r="F39" s="35"/>
      <c r="G39" s="7" t="s">
        <v>239</v>
      </c>
      <c r="H39" s="8"/>
      <c r="I39" s="8"/>
      <c r="J39" s="8"/>
      <c r="K39" s="9"/>
      <c r="L39" s="16"/>
    </row>
    <row r="40" spans="5:12" ht="16.5" thickBot="1">
      <c r="E40" s="34" t="s">
        <v>21</v>
      </c>
      <c r="F40" s="35"/>
      <c r="G40" s="162">
        <v>6632004667</v>
      </c>
      <c r="H40" s="163"/>
      <c r="I40" s="163"/>
      <c r="J40" s="163"/>
      <c r="K40" s="164"/>
      <c r="L40" s="16"/>
    </row>
    <row r="41" spans="5:12" ht="16.5" thickBot="1">
      <c r="E41" s="34" t="s">
        <v>22</v>
      </c>
      <c r="F41" s="35"/>
      <c r="G41" s="162">
        <v>663201001</v>
      </c>
      <c r="H41" s="163"/>
      <c r="I41" s="163"/>
      <c r="J41" s="163"/>
      <c r="K41" s="164"/>
      <c r="L41" s="16"/>
    </row>
    <row r="42" spans="5:12" ht="16.5" thickBot="1">
      <c r="E42" s="34" t="s">
        <v>23</v>
      </c>
      <c r="F42" s="44"/>
      <c r="G42" s="162" t="s">
        <v>240</v>
      </c>
      <c r="H42" s="163"/>
      <c r="I42" s="163"/>
      <c r="J42" s="163"/>
      <c r="K42" s="164"/>
      <c r="L42" s="16"/>
    </row>
    <row r="43" spans="5:12" ht="31.5" customHeight="1" thickBot="1">
      <c r="E43" s="29" t="s">
        <v>344</v>
      </c>
      <c r="F43" s="45"/>
      <c r="G43" s="162" t="s">
        <v>361</v>
      </c>
      <c r="H43" s="163"/>
      <c r="I43" s="163"/>
      <c r="J43" s="163"/>
      <c r="K43" s="164"/>
      <c r="L43" s="16"/>
    </row>
    <row r="44" spans="5:12" ht="30.75" customHeight="1" thickBot="1">
      <c r="E44" s="34" t="s">
        <v>24</v>
      </c>
      <c r="F44" s="44"/>
      <c r="G44" s="207" t="s">
        <v>241</v>
      </c>
      <c r="H44" s="208"/>
      <c r="I44" s="208"/>
      <c r="J44" s="208"/>
      <c r="K44" s="209"/>
      <c r="L44" s="69"/>
    </row>
    <row r="45" spans="5:12" ht="20.25" customHeight="1" thickBot="1">
      <c r="E45" s="34" t="s">
        <v>25</v>
      </c>
      <c r="F45" s="44"/>
      <c r="G45" s="162" t="s">
        <v>360</v>
      </c>
      <c r="H45" s="163"/>
      <c r="I45" s="163"/>
      <c r="J45" s="163"/>
      <c r="K45" s="164"/>
      <c r="L45" s="16"/>
    </row>
    <row r="46" spans="5:12" ht="16.5" thickBot="1">
      <c r="E46" s="34" t="s">
        <v>26</v>
      </c>
      <c r="F46" s="46"/>
      <c r="G46" s="162" t="str">
        <f>'тепловая энергия в горячей воде'!G46:L46</f>
        <v>"Областная газета" № 590-593/1св,  от 28.12.2012г.</v>
      </c>
      <c r="H46" s="163"/>
      <c r="I46" s="163"/>
      <c r="J46" s="163"/>
      <c r="K46" s="164"/>
      <c r="L46" s="16"/>
    </row>
    <row r="47" spans="4:12" ht="15.75">
      <c r="D47" s="50"/>
      <c r="E47" s="51"/>
      <c r="F47" s="52"/>
      <c r="G47" s="16"/>
      <c r="H47" s="16"/>
      <c r="I47" s="16"/>
      <c r="J47" s="16"/>
      <c r="K47" s="16"/>
      <c r="L47" s="16"/>
    </row>
    <row r="48" spans="5:12" ht="12.75" customHeight="1" thickBot="1">
      <c r="E48" s="53" t="s">
        <v>269</v>
      </c>
      <c r="F48" s="52"/>
      <c r="G48" s="49"/>
      <c r="H48" s="49"/>
      <c r="I48" s="49"/>
      <c r="J48" s="49"/>
      <c r="K48" s="49"/>
      <c r="L48" s="49"/>
    </row>
    <row r="49" spans="5:12" ht="12.75">
      <c r="E49" s="153" t="s">
        <v>27</v>
      </c>
      <c r="F49" s="154"/>
      <c r="G49" s="32" t="s">
        <v>28</v>
      </c>
      <c r="H49" s="153" t="s">
        <v>30</v>
      </c>
      <c r="I49" s="159"/>
      <c r="J49" s="159"/>
      <c r="K49" s="154"/>
      <c r="L49" s="32" t="s">
        <v>31</v>
      </c>
    </row>
    <row r="50" spans="5:12" ht="12.75">
      <c r="E50" s="155"/>
      <c r="F50" s="156"/>
      <c r="G50" s="32" t="s">
        <v>29</v>
      </c>
      <c r="H50" s="155"/>
      <c r="I50" s="198"/>
      <c r="J50" s="198"/>
      <c r="K50" s="156"/>
      <c r="L50" s="32" t="s">
        <v>32</v>
      </c>
    </row>
    <row r="51" spans="5:12" ht="26.25" thickBot="1">
      <c r="E51" s="155"/>
      <c r="F51" s="156"/>
      <c r="G51" s="32"/>
      <c r="H51" s="157"/>
      <c r="I51" s="161"/>
      <c r="J51" s="161"/>
      <c r="K51" s="158"/>
      <c r="L51" s="32" t="s">
        <v>33</v>
      </c>
    </row>
    <row r="52" spans="5:12" ht="12.75">
      <c r="E52" s="155"/>
      <c r="F52" s="156"/>
      <c r="G52" s="32"/>
      <c r="H52" s="32" t="s">
        <v>35</v>
      </c>
      <c r="I52" s="30" t="s">
        <v>37</v>
      </c>
      <c r="J52" s="30" t="s">
        <v>39</v>
      </c>
      <c r="K52" s="30" t="s">
        <v>41</v>
      </c>
      <c r="L52" s="32" t="s">
        <v>34</v>
      </c>
    </row>
    <row r="53" spans="5:12" ht="13.5" thickBot="1">
      <c r="E53" s="157"/>
      <c r="F53" s="158"/>
      <c r="G53" s="26"/>
      <c r="H53" s="26" t="s">
        <v>36</v>
      </c>
      <c r="I53" s="26" t="s">
        <v>38</v>
      </c>
      <c r="J53" s="26" t="s">
        <v>40</v>
      </c>
      <c r="K53" s="26">
        <v>13</v>
      </c>
      <c r="L53" s="26"/>
    </row>
    <row r="54" spans="5:12" ht="15.75">
      <c r="E54" s="204" t="s">
        <v>42</v>
      </c>
      <c r="F54" s="6" t="s">
        <v>43</v>
      </c>
      <c r="G54" s="173"/>
      <c r="H54" s="186"/>
      <c r="I54" s="186"/>
      <c r="J54" s="186"/>
      <c r="K54" s="186">
        <v>498.26</v>
      </c>
      <c r="L54" s="186"/>
    </row>
    <row r="55" spans="5:12" ht="48" thickBot="1">
      <c r="E55" s="205"/>
      <c r="F55" s="2" t="s">
        <v>362</v>
      </c>
      <c r="G55" s="174"/>
      <c r="H55" s="176"/>
      <c r="I55" s="176"/>
      <c r="J55" s="176"/>
      <c r="K55" s="176"/>
      <c r="L55" s="176"/>
    </row>
    <row r="56" spans="5:12" ht="16.5" customHeight="1" hidden="1">
      <c r="E56" s="205"/>
      <c r="F56" s="5" t="s">
        <v>244</v>
      </c>
      <c r="G56" s="201"/>
      <c r="H56" s="175"/>
      <c r="I56" s="175"/>
      <c r="J56" s="175"/>
      <c r="K56" s="175">
        <v>480.08</v>
      </c>
      <c r="L56" s="175"/>
    </row>
    <row r="57" spans="5:12" ht="48" customHeight="1" hidden="1" thickBot="1">
      <c r="E57" s="205"/>
      <c r="F57" s="3" t="s">
        <v>245</v>
      </c>
      <c r="G57" s="174"/>
      <c r="H57" s="176"/>
      <c r="I57" s="176"/>
      <c r="J57" s="176"/>
      <c r="K57" s="176"/>
      <c r="L57" s="176"/>
    </row>
    <row r="58" spans="5:12" ht="16.5" customHeight="1" hidden="1">
      <c r="E58" s="205"/>
      <c r="F58" s="6" t="s">
        <v>43</v>
      </c>
      <c r="G58" s="173"/>
      <c r="H58" s="6"/>
      <c r="I58" s="6"/>
      <c r="J58" s="6"/>
      <c r="K58" s="186">
        <v>498.26</v>
      </c>
      <c r="L58" s="186"/>
    </row>
    <row r="59" spans="5:12" ht="48" customHeight="1" hidden="1">
      <c r="E59" s="205"/>
      <c r="F59" s="13" t="s">
        <v>242</v>
      </c>
      <c r="G59" s="211"/>
      <c r="H59" s="13"/>
      <c r="I59" s="13"/>
      <c r="J59" s="13"/>
      <c r="K59" s="210"/>
      <c r="L59" s="210"/>
    </row>
    <row r="60" spans="5:12" ht="16.5" customHeight="1" hidden="1">
      <c r="E60" s="205"/>
      <c r="F60" s="5" t="s">
        <v>244</v>
      </c>
      <c r="G60" s="201"/>
      <c r="H60" s="4"/>
      <c r="I60" s="4"/>
      <c r="J60" s="4"/>
      <c r="K60" s="175">
        <v>481.83</v>
      </c>
      <c r="L60" s="175"/>
    </row>
    <row r="61" spans="5:12" ht="48" customHeight="1" hidden="1" thickBot="1">
      <c r="E61" s="205"/>
      <c r="F61" s="3" t="s">
        <v>246</v>
      </c>
      <c r="G61" s="174"/>
      <c r="H61" s="2"/>
      <c r="I61" s="2"/>
      <c r="J61" s="2"/>
      <c r="K61" s="176"/>
      <c r="L61" s="176"/>
    </row>
    <row r="62" spans="5:12" ht="16.5" customHeight="1" hidden="1">
      <c r="E62" s="205"/>
      <c r="F62" s="6" t="s">
        <v>43</v>
      </c>
      <c r="G62" s="173"/>
      <c r="H62" s="6"/>
      <c r="I62" s="6"/>
      <c r="J62" s="6"/>
      <c r="K62" s="186">
        <v>498.26</v>
      </c>
      <c r="L62" s="186"/>
    </row>
    <row r="63" spans="5:12" ht="48" customHeight="1" hidden="1">
      <c r="E63" s="205"/>
      <c r="F63" s="13" t="s">
        <v>243</v>
      </c>
      <c r="G63" s="211"/>
      <c r="H63" s="13"/>
      <c r="I63" s="13"/>
      <c r="J63" s="13"/>
      <c r="K63" s="210"/>
      <c r="L63" s="210"/>
    </row>
    <row r="64" spans="5:12" ht="16.5" customHeight="1" hidden="1">
      <c r="E64" s="205"/>
      <c r="F64" s="5" t="s">
        <v>244</v>
      </c>
      <c r="G64" s="201"/>
      <c r="H64" s="4"/>
      <c r="I64" s="4"/>
      <c r="J64" s="4"/>
      <c r="K64" s="202">
        <v>482.5</v>
      </c>
      <c r="L64" s="202"/>
    </row>
    <row r="65" spans="5:12" ht="48" customHeight="1" hidden="1" thickBot="1">
      <c r="E65" s="205"/>
      <c r="F65" s="3" t="s">
        <v>247</v>
      </c>
      <c r="G65" s="174"/>
      <c r="H65" s="4"/>
      <c r="I65" s="4"/>
      <c r="J65" s="4"/>
      <c r="K65" s="203"/>
      <c r="L65" s="203"/>
    </row>
    <row r="66" spans="5:12" ht="16.5" customHeight="1" hidden="1">
      <c r="E66" s="205"/>
      <c r="F66" s="6" t="s">
        <v>43</v>
      </c>
      <c r="G66" s="190"/>
      <c r="H66" s="192"/>
      <c r="I66" s="192"/>
      <c r="J66" s="192"/>
      <c r="K66" s="192">
        <v>585.81</v>
      </c>
      <c r="L66" s="192"/>
    </row>
    <row r="67" spans="5:12" ht="48" customHeight="1" hidden="1" thickBot="1">
      <c r="E67" s="205"/>
      <c r="F67" s="2" t="s">
        <v>357</v>
      </c>
      <c r="G67" s="196"/>
      <c r="H67" s="193"/>
      <c r="I67" s="193"/>
      <c r="J67" s="193"/>
      <c r="K67" s="193"/>
      <c r="L67" s="193"/>
    </row>
    <row r="68" spans="5:12" ht="18" customHeight="1" hidden="1">
      <c r="E68" s="205"/>
      <c r="F68" s="5" t="s">
        <v>244</v>
      </c>
      <c r="G68" s="195"/>
      <c r="H68" s="197"/>
      <c r="I68" s="197"/>
      <c r="J68" s="197"/>
      <c r="K68" s="197">
        <v>566.49</v>
      </c>
      <c r="L68" s="197"/>
    </row>
    <row r="69" spans="5:12" ht="16.5" customHeight="1" hidden="1" thickBot="1">
      <c r="E69" s="205"/>
      <c r="F69" s="3" t="s">
        <v>245</v>
      </c>
      <c r="G69" s="196"/>
      <c r="H69" s="193"/>
      <c r="I69" s="193"/>
      <c r="J69" s="193"/>
      <c r="K69" s="193"/>
      <c r="L69" s="193"/>
    </row>
    <row r="70" spans="5:12" ht="16.5" customHeight="1" hidden="1">
      <c r="E70" s="205"/>
      <c r="F70" s="6" t="s">
        <v>43</v>
      </c>
      <c r="G70" s="190"/>
      <c r="H70" s="10"/>
      <c r="I70" s="10"/>
      <c r="J70" s="10"/>
      <c r="K70" s="192">
        <v>587.95</v>
      </c>
      <c r="L70" s="192"/>
    </row>
    <row r="71" spans="5:12" ht="48" customHeight="1" hidden="1">
      <c r="E71" s="205"/>
      <c r="F71" s="13" t="s">
        <v>242</v>
      </c>
      <c r="G71" s="191"/>
      <c r="H71" s="14"/>
      <c r="I71" s="14"/>
      <c r="J71" s="14"/>
      <c r="K71" s="194"/>
      <c r="L71" s="194"/>
    </row>
    <row r="72" spans="5:12" ht="16.5" customHeight="1" hidden="1">
      <c r="E72" s="205"/>
      <c r="F72" s="5" t="s">
        <v>244</v>
      </c>
      <c r="G72" s="195"/>
      <c r="H72" s="12"/>
      <c r="I72" s="12"/>
      <c r="J72" s="12"/>
      <c r="K72" s="197">
        <v>568.56</v>
      </c>
      <c r="L72" s="197"/>
    </row>
    <row r="73" spans="5:12" ht="48" customHeight="1" hidden="1" thickBot="1">
      <c r="E73" s="205"/>
      <c r="F73" s="3" t="s">
        <v>246</v>
      </c>
      <c r="G73" s="196"/>
      <c r="H73" s="11"/>
      <c r="I73" s="11"/>
      <c r="J73" s="11"/>
      <c r="K73" s="193"/>
      <c r="L73" s="193"/>
    </row>
    <row r="74" spans="5:12" ht="16.5" customHeight="1" hidden="1">
      <c r="E74" s="205"/>
      <c r="F74" s="6" t="s">
        <v>43</v>
      </c>
      <c r="G74" s="190"/>
      <c r="H74" s="10"/>
      <c r="I74" s="10"/>
      <c r="J74" s="10"/>
      <c r="K74" s="192">
        <v>587.95</v>
      </c>
      <c r="L74" s="192"/>
    </row>
    <row r="75" spans="5:12" ht="48" customHeight="1" hidden="1">
      <c r="E75" s="205"/>
      <c r="F75" s="13" t="s">
        <v>243</v>
      </c>
      <c r="G75" s="191"/>
      <c r="H75" s="14"/>
      <c r="I75" s="14"/>
      <c r="J75" s="14"/>
      <c r="K75" s="194"/>
      <c r="L75" s="194"/>
    </row>
    <row r="76" spans="5:12" ht="16.5" customHeight="1" hidden="1">
      <c r="E76" s="205"/>
      <c r="F76" s="4" t="s">
        <v>244</v>
      </c>
      <c r="G76" s="199"/>
      <c r="H76" s="12"/>
      <c r="I76" s="12"/>
      <c r="J76" s="12"/>
      <c r="K76" s="197">
        <v>569.35</v>
      </c>
      <c r="L76" s="197"/>
    </row>
    <row r="77" spans="5:12" ht="48" customHeight="1" hidden="1" thickBot="1">
      <c r="E77" s="205"/>
      <c r="F77" s="2" t="s">
        <v>247</v>
      </c>
      <c r="G77" s="200"/>
      <c r="H77" s="11"/>
      <c r="I77" s="11"/>
      <c r="J77" s="11"/>
      <c r="K77" s="193"/>
      <c r="L77" s="193"/>
    </row>
    <row r="78" spans="5:12" ht="48" thickBot="1">
      <c r="E78" s="206"/>
      <c r="F78" s="2" t="s">
        <v>363</v>
      </c>
      <c r="G78" s="70"/>
      <c r="H78" s="71"/>
      <c r="I78" s="71"/>
      <c r="J78" s="71"/>
      <c r="K78" s="71">
        <v>582.26</v>
      </c>
      <c r="L78" s="71"/>
    </row>
    <row r="79" spans="5:12" ht="12.75">
      <c r="E79" s="51"/>
      <c r="F79" s="51"/>
      <c r="G79" s="51"/>
      <c r="H79" s="51"/>
      <c r="I79" s="51"/>
      <c r="J79" s="51"/>
      <c r="K79" s="51"/>
      <c r="L79" s="51"/>
    </row>
    <row r="80" ht="13.5" thickBot="1">
      <c r="E80" s="20"/>
    </row>
    <row r="81" spans="5:11" ht="16.5" thickBot="1">
      <c r="E81" s="23" t="s">
        <v>20</v>
      </c>
      <c r="F81" s="162" t="s">
        <v>239</v>
      </c>
      <c r="G81" s="163"/>
      <c r="H81" s="163"/>
      <c r="I81" s="163"/>
      <c r="J81" s="163"/>
      <c r="K81" s="164"/>
    </row>
    <row r="82" spans="5:11" ht="16.5" thickBot="1">
      <c r="E82" s="25" t="s">
        <v>21</v>
      </c>
      <c r="F82" s="162">
        <v>6632004667</v>
      </c>
      <c r="G82" s="163"/>
      <c r="H82" s="163"/>
      <c r="I82" s="163"/>
      <c r="J82" s="163"/>
      <c r="K82" s="164"/>
    </row>
    <row r="83" spans="5:11" ht="16.5" thickBot="1">
      <c r="E83" s="25" t="s">
        <v>22</v>
      </c>
      <c r="F83" s="162">
        <v>663201001</v>
      </c>
      <c r="G83" s="163"/>
      <c r="H83" s="163"/>
      <c r="I83" s="163"/>
      <c r="J83" s="163"/>
      <c r="K83" s="164"/>
    </row>
    <row r="84" spans="5:11" ht="16.5" thickBot="1">
      <c r="E84" s="25" t="s">
        <v>23</v>
      </c>
      <c r="F84" s="162" t="s">
        <v>240</v>
      </c>
      <c r="G84" s="163"/>
      <c r="H84" s="163"/>
      <c r="I84" s="163"/>
      <c r="J84" s="163"/>
      <c r="K84" s="164"/>
    </row>
    <row r="85" spans="5:8" ht="25.5" hidden="1">
      <c r="E85" s="27" t="s">
        <v>270</v>
      </c>
      <c r="F85" s="101" t="s">
        <v>346</v>
      </c>
      <c r="G85" s="102"/>
      <c r="H85" s="103"/>
    </row>
    <row r="86" spans="5:8" ht="26.25" hidden="1" thickBot="1">
      <c r="E86" s="25" t="s">
        <v>271</v>
      </c>
      <c r="F86" s="104"/>
      <c r="G86" s="105"/>
      <c r="H86" s="106"/>
    </row>
    <row r="87" spans="5:8" ht="26.25" hidden="1" thickBot="1">
      <c r="E87" s="25" t="s">
        <v>24</v>
      </c>
      <c r="F87" s="107"/>
      <c r="G87" s="110"/>
      <c r="H87" s="111"/>
    </row>
    <row r="88" spans="5:8" ht="13.5" hidden="1" thickBot="1">
      <c r="E88" s="25" t="s">
        <v>272</v>
      </c>
      <c r="F88" s="107"/>
      <c r="G88" s="110"/>
      <c r="H88" s="111"/>
    </row>
    <row r="89" spans="5:8" ht="13.5" hidden="1" thickBot="1">
      <c r="E89" s="25" t="s">
        <v>26</v>
      </c>
      <c r="F89" s="101"/>
      <c r="G89" s="102"/>
      <c r="H89" s="103"/>
    </row>
    <row r="90" spans="5:11" ht="25.5">
      <c r="E90" s="27" t="s">
        <v>273</v>
      </c>
      <c r="F90" s="101" t="s">
        <v>346</v>
      </c>
      <c r="G90" s="102"/>
      <c r="H90" s="102"/>
      <c r="I90" s="102"/>
      <c r="J90" s="102"/>
      <c r="K90" s="103"/>
    </row>
    <row r="91" spans="5:11" ht="13.5" thickBot="1">
      <c r="E91" s="25" t="s">
        <v>274</v>
      </c>
      <c r="F91" s="104"/>
      <c r="G91" s="105"/>
      <c r="H91" s="105"/>
      <c r="I91" s="105"/>
      <c r="J91" s="105"/>
      <c r="K91" s="106"/>
    </row>
    <row r="92" ht="12.75">
      <c r="E92" s="20"/>
    </row>
    <row r="93" spans="5:11" ht="16.5" hidden="1" thickBot="1">
      <c r="E93" s="23" t="s">
        <v>275</v>
      </c>
      <c r="F93" s="162" t="s">
        <v>239</v>
      </c>
      <c r="G93" s="163"/>
      <c r="H93" s="163"/>
      <c r="I93" s="163"/>
      <c r="J93" s="163"/>
      <c r="K93" s="164"/>
    </row>
    <row r="94" spans="5:11" ht="16.5" hidden="1" thickBot="1">
      <c r="E94" s="25" t="s">
        <v>276</v>
      </c>
      <c r="F94" s="162">
        <v>6632004667</v>
      </c>
      <c r="G94" s="163"/>
      <c r="H94" s="163"/>
      <c r="I94" s="163"/>
      <c r="J94" s="163"/>
      <c r="K94" s="164"/>
    </row>
    <row r="95" spans="5:11" ht="16.5" hidden="1" thickBot="1">
      <c r="E95" s="25" t="s">
        <v>277</v>
      </c>
      <c r="F95" s="162">
        <v>663201001</v>
      </c>
      <c r="G95" s="163"/>
      <c r="H95" s="163"/>
      <c r="I95" s="163"/>
      <c r="J95" s="163"/>
      <c r="K95" s="164"/>
    </row>
    <row r="96" spans="5:11" ht="16.5" hidden="1" thickBot="1">
      <c r="E96" s="25" t="s">
        <v>278</v>
      </c>
      <c r="F96" s="162" t="s">
        <v>240</v>
      </c>
      <c r="G96" s="163"/>
      <c r="H96" s="163"/>
      <c r="I96" s="163"/>
      <c r="J96" s="163"/>
      <c r="K96" s="164"/>
    </row>
    <row r="97" spans="5:8" ht="25.5" hidden="1">
      <c r="E97" s="27" t="s">
        <v>279</v>
      </c>
      <c r="F97" s="101"/>
      <c r="G97" s="102"/>
      <c r="H97" s="103"/>
    </row>
    <row r="98" spans="5:8" ht="13.5" hidden="1" thickBot="1">
      <c r="E98" s="25" t="s">
        <v>280</v>
      </c>
      <c r="F98" s="104"/>
      <c r="G98" s="105"/>
      <c r="H98" s="106"/>
    </row>
    <row r="99" spans="5:8" ht="26.25" hidden="1" thickBot="1">
      <c r="E99" s="25" t="s">
        <v>281</v>
      </c>
      <c r="F99" s="107"/>
      <c r="G99" s="110"/>
      <c r="H99" s="111"/>
    </row>
    <row r="100" spans="5:8" ht="13.5" hidden="1" thickBot="1">
      <c r="E100" s="25" t="s">
        <v>282</v>
      </c>
      <c r="F100" s="107"/>
      <c r="G100" s="110"/>
      <c r="H100" s="111"/>
    </row>
    <row r="101" spans="5:8" ht="13.5" hidden="1" thickBot="1">
      <c r="E101" s="25" t="s">
        <v>283</v>
      </c>
      <c r="F101" s="101"/>
      <c r="G101" s="102"/>
      <c r="H101" s="103"/>
    </row>
    <row r="102" spans="5:11" ht="26.25" hidden="1" thickBot="1">
      <c r="E102" s="25" t="s">
        <v>284</v>
      </c>
      <c r="F102" s="107" t="s">
        <v>346</v>
      </c>
      <c r="G102" s="110"/>
      <c r="H102" s="110"/>
      <c r="I102" s="110"/>
      <c r="J102" s="110"/>
      <c r="K102" s="111"/>
    </row>
    <row r="103" ht="12.75" hidden="1">
      <c r="E103" s="20"/>
    </row>
    <row r="104" ht="12.75" hidden="1">
      <c r="E104" s="20"/>
    </row>
    <row r="105" ht="12.75" hidden="1">
      <c r="E105" s="20"/>
    </row>
    <row r="106" ht="12.75" hidden="1">
      <c r="J106" s="21" t="s">
        <v>285</v>
      </c>
    </row>
    <row r="107" ht="12.75" hidden="1">
      <c r="E107" s="20"/>
    </row>
    <row r="108" spans="5:10" ht="12.75" hidden="1">
      <c r="E108" s="98" t="s">
        <v>5</v>
      </c>
      <c r="F108" s="98"/>
      <c r="G108" s="98"/>
      <c r="H108" s="98"/>
      <c r="I108" s="98"/>
      <c r="J108" s="98"/>
    </row>
    <row r="109" spans="3:10" ht="12.75" hidden="1">
      <c r="C109" s="98" t="s">
        <v>286</v>
      </c>
      <c r="D109" s="98"/>
      <c r="E109" s="98"/>
      <c r="F109" s="98"/>
      <c r="G109" s="98"/>
      <c r="H109" s="98"/>
      <c r="I109" s="98"/>
      <c r="J109" s="98"/>
    </row>
    <row r="110" spans="2:10" ht="12.75" hidden="1">
      <c r="B110" s="98" t="s">
        <v>287</v>
      </c>
      <c r="C110" s="98"/>
      <c r="D110" s="98"/>
      <c r="E110" s="98"/>
      <c r="F110" s="98"/>
      <c r="G110" s="98"/>
      <c r="H110" s="98"/>
      <c r="I110" s="98"/>
      <c r="J110" s="98"/>
    </row>
    <row r="111" ht="13.5" hidden="1" thickBot="1">
      <c r="E111" s="20"/>
    </row>
    <row r="112" spans="5:6" ht="13.5" hidden="1" thickBot="1">
      <c r="E112" s="23" t="s">
        <v>288</v>
      </c>
      <c r="F112" s="24"/>
    </row>
    <row r="113" spans="5:6" ht="13.5" hidden="1" thickBot="1">
      <c r="E113" s="25" t="s">
        <v>289</v>
      </c>
      <c r="F113" s="26"/>
    </row>
    <row r="114" spans="5:6" ht="13.5" hidden="1" thickBot="1">
      <c r="E114" s="25" t="s">
        <v>290</v>
      </c>
      <c r="F114" s="26"/>
    </row>
    <row r="115" spans="5:6" ht="13.5" hidden="1" thickBot="1">
      <c r="E115" s="25" t="s">
        <v>291</v>
      </c>
      <c r="F115" s="26"/>
    </row>
    <row r="116" spans="5:6" ht="25.5" hidden="1">
      <c r="E116" s="27" t="s">
        <v>292</v>
      </c>
      <c r="F116" s="115"/>
    </row>
    <row r="117" spans="5:6" ht="13.5" hidden="1" thickBot="1">
      <c r="E117" s="25" t="s">
        <v>293</v>
      </c>
      <c r="F117" s="117"/>
    </row>
    <row r="118" spans="5:6" ht="26.25" hidden="1" thickBot="1">
      <c r="E118" s="25" t="s">
        <v>294</v>
      </c>
      <c r="F118" s="26"/>
    </row>
    <row r="119" spans="5:6" ht="13.5" hidden="1" thickBot="1">
      <c r="E119" s="25" t="s">
        <v>295</v>
      </c>
      <c r="F119" s="26"/>
    </row>
    <row r="120" spans="5:6" ht="13.5" hidden="1" thickBot="1">
      <c r="E120" s="25" t="s">
        <v>296</v>
      </c>
      <c r="F120" s="26"/>
    </row>
    <row r="121" spans="5:6" ht="13.5" hidden="1" thickBot="1">
      <c r="E121" s="25" t="s">
        <v>297</v>
      </c>
      <c r="F121" s="26" t="s">
        <v>298</v>
      </c>
    </row>
    <row r="122" spans="5:6" ht="12.75" hidden="1">
      <c r="E122" s="27" t="s">
        <v>299</v>
      </c>
      <c r="F122" s="115"/>
    </row>
    <row r="123" spans="5:6" ht="13.5" hidden="1" thickBot="1">
      <c r="E123" s="25" t="s">
        <v>300</v>
      </c>
      <c r="F123" s="117"/>
    </row>
    <row r="124" spans="5:6" ht="12.75" hidden="1">
      <c r="E124" s="27" t="s">
        <v>299</v>
      </c>
      <c r="F124" s="115"/>
    </row>
    <row r="125" spans="5:6" ht="13.5" hidden="1" thickBot="1">
      <c r="E125" s="25" t="s">
        <v>301</v>
      </c>
      <c r="F125" s="117"/>
    </row>
    <row r="126" ht="13.5" hidden="1" thickBot="1">
      <c r="E126" s="20"/>
    </row>
    <row r="127" spans="5:6" ht="13.5" hidden="1" thickBot="1">
      <c r="E127" s="23" t="s">
        <v>288</v>
      </c>
      <c r="F127" s="24"/>
    </row>
    <row r="128" spans="5:6" ht="13.5" hidden="1" thickBot="1">
      <c r="E128" s="25" t="s">
        <v>289</v>
      </c>
      <c r="F128" s="26"/>
    </row>
    <row r="129" spans="5:6" ht="13.5" hidden="1" thickBot="1">
      <c r="E129" s="25" t="s">
        <v>290</v>
      </c>
      <c r="F129" s="26"/>
    </row>
    <row r="130" spans="5:6" ht="13.5" hidden="1" thickBot="1">
      <c r="E130" s="25" t="s">
        <v>291</v>
      </c>
      <c r="F130" s="26"/>
    </row>
    <row r="131" spans="5:6" ht="12.75" hidden="1">
      <c r="E131" s="27" t="s">
        <v>302</v>
      </c>
      <c r="F131" s="115"/>
    </row>
    <row r="132" spans="5:6" ht="13.5" hidden="1" thickBot="1">
      <c r="E132" s="25" t="s">
        <v>303</v>
      </c>
      <c r="F132" s="117"/>
    </row>
    <row r="133" spans="5:6" ht="26.25" hidden="1" thickBot="1">
      <c r="E133" s="25" t="s">
        <v>294</v>
      </c>
      <c r="F133" s="26"/>
    </row>
    <row r="134" spans="5:6" ht="13.5" hidden="1" thickBot="1">
      <c r="E134" s="25" t="s">
        <v>304</v>
      </c>
      <c r="F134" s="26"/>
    </row>
    <row r="135" spans="5:6" ht="13.5" hidden="1" thickBot="1">
      <c r="E135" s="25" t="s">
        <v>296</v>
      </c>
      <c r="F135" s="26"/>
    </row>
    <row r="136" spans="5:6" ht="13.5" hidden="1" thickBot="1">
      <c r="E136" s="25" t="s">
        <v>297</v>
      </c>
      <c r="F136" s="26" t="s">
        <v>298</v>
      </c>
    </row>
    <row r="137" spans="5:6" ht="12.75" hidden="1">
      <c r="E137" s="27" t="s">
        <v>305</v>
      </c>
      <c r="F137" s="115"/>
    </row>
    <row r="138" spans="5:6" ht="13.5" hidden="1" thickBot="1">
      <c r="E138" s="25" t="s">
        <v>306</v>
      </c>
      <c r="F138" s="117"/>
    </row>
    <row r="139" ht="12.75" hidden="1">
      <c r="E139" s="20"/>
    </row>
    <row r="140" ht="12.75" hidden="1">
      <c r="E140" s="20"/>
    </row>
    <row r="141" ht="12.75">
      <c r="E141" s="20"/>
    </row>
    <row r="142" ht="12.75">
      <c r="J142" s="21" t="s">
        <v>307</v>
      </c>
    </row>
    <row r="143" ht="12.75">
      <c r="E143" s="20"/>
    </row>
    <row r="144" spans="5:10" ht="12.75">
      <c r="E144" s="98" t="s">
        <v>5</v>
      </c>
      <c r="F144" s="98"/>
      <c r="G144" s="98"/>
      <c r="H144" s="98"/>
      <c r="I144" s="98"/>
      <c r="J144" s="98"/>
    </row>
    <row r="145" spans="3:10" ht="12.75">
      <c r="C145" s="98" t="s">
        <v>308</v>
      </c>
      <c r="D145" s="98"/>
      <c r="E145" s="98"/>
      <c r="F145" s="98"/>
      <c r="G145" s="98"/>
      <c r="H145" s="98"/>
      <c r="I145" s="98"/>
      <c r="J145" s="98"/>
    </row>
    <row r="146" ht="13.5" thickBot="1">
      <c r="E146" s="20"/>
    </row>
    <row r="147" spans="5:11" ht="16.5" thickBot="1">
      <c r="E147" s="23" t="s">
        <v>288</v>
      </c>
      <c r="F147" s="162" t="s">
        <v>239</v>
      </c>
      <c r="G147" s="163"/>
      <c r="H147" s="163"/>
      <c r="I147" s="163"/>
      <c r="J147" s="163"/>
      <c r="K147" s="164"/>
    </row>
    <row r="148" spans="5:11" ht="16.5" thickBot="1">
      <c r="E148" s="25" t="s">
        <v>289</v>
      </c>
      <c r="F148" s="162">
        <v>6632004667</v>
      </c>
      <c r="G148" s="163"/>
      <c r="H148" s="163"/>
      <c r="I148" s="163"/>
      <c r="J148" s="163"/>
      <c r="K148" s="164"/>
    </row>
    <row r="149" spans="5:11" ht="16.5" thickBot="1">
      <c r="E149" s="25" t="s">
        <v>290</v>
      </c>
      <c r="F149" s="162">
        <v>663201001</v>
      </c>
      <c r="G149" s="163"/>
      <c r="H149" s="163"/>
      <c r="I149" s="163"/>
      <c r="J149" s="163"/>
      <c r="K149" s="164"/>
    </row>
    <row r="150" spans="5:11" ht="16.5" thickBot="1">
      <c r="E150" s="25" t="s">
        <v>291</v>
      </c>
      <c r="F150" s="187" t="s">
        <v>240</v>
      </c>
      <c r="G150" s="188"/>
      <c r="H150" s="188"/>
      <c r="I150" s="188"/>
      <c r="J150" s="188"/>
      <c r="K150" s="189"/>
    </row>
    <row r="151" spans="5:11" ht="25.5" hidden="1">
      <c r="E151" s="33" t="s">
        <v>309</v>
      </c>
      <c r="F151" s="101"/>
      <c r="G151" s="102"/>
      <c r="H151" s="102"/>
      <c r="I151" s="102"/>
      <c r="J151" s="102"/>
      <c r="K151" s="103"/>
    </row>
    <row r="152" spans="5:11" ht="13.5" hidden="1" thickBot="1">
      <c r="E152" s="31" t="s">
        <v>310</v>
      </c>
      <c r="F152" s="104"/>
      <c r="G152" s="105"/>
      <c r="H152" s="105"/>
      <c r="I152" s="105"/>
      <c r="J152" s="105"/>
      <c r="K152" s="106"/>
    </row>
    <row r="153" spans="5:11" ht="26.25" hidden="1" thickBot="1">
      <c r="E153" s="31" t="s">
        <v>294</v>
      </c>
      <c r="F153" s="107"/>
      <c r="G153" s="110"/>
      <c r="H153" s="110"/>
      <c r="I153" s="110"/>
      <c r="J153" s="110"/>
      <c r="K153" s="111"/>
    </row>
    <row r="154" spans="5:11" ht="13.5" hidden="1" thickBot="1">
      <c r="E154" s="31" t="s">
        <v>311</v>
      </c>
      <c r="F154" s="131"/>
      <c r="G154" s="95"/>
      <c r="H154" s="95"/>
      <c r="I154" s="95"/>
      <c r="J154" s="95"/>
      <c r="K154" s="132"/>
    </row>
    <row r="155" spans="5:11" ht="13.5" hidden="1" thickBot="1">
      <c r="E155" s="31" t="s">
        <v>296</v>
      </c>
      <c r="F155" s="107"/>
      <c r="G155" s="110"/>
      <c r="H155" s="110"/>
      <c r="I155" s="110"/>
      <c r="J155" s="110"/>
      <c r="K155" s="111"/>
    </row>
    <row r="156" spans="5:11" ht="13.5" hidden="1" thickBot="1">
      <c r="E156" s="31" t="s">
        <v>297</v>
      </c>
      <c r="F156" s="107" t="s">
        <v>298</v>
      </c>
      <c r="G156" s="110"/>
      <c r="H156" s="110"/>
      <c r="I156" s="110"/>
      <c r="J156" s="110"/>
      <c r="K156" s="111"/>
    </row>
    <row r="157" spans="5:11" ht="12.75">
      <c r="E157" s="33" t="s">
        <v>312</v>
      </c>
      <c r="F157" s="101" t="s">
        <v>346</v>
      </c>
      <c r="G157" s="102"/>
      <c r="H157" s="102"/>
      <c r="I157" s="102"/>
      <c r="J157" s="102"/>
      <c r="K157" s="103"/>
    </row>
    <row r="158" spans="5:11" ht="13.5" thickBot="1">
      <c r="E158" s="31" t="s">
        <v>313</v>
      </c>
      <c r="F158" s="104"/>
      <c r="G158" s="105"/>
      <c r="H158" s="105"/>
      <c r="I158" s="105"/>
      <c r="J158" s="105"/>
      <c r="K158" s="106"/>
    </row>
    <row r="159" ht="12.75">
      <c r="E159" s="20"/>
    </row>
    <row r="160" ht="12.75">
      <c r="J160" s="21" t="s">
        <v>44</v>
      </c>
    </row>
    <row r="161" ht="12.75">
      <c r="E161" s="20"/>
    </row>
    <row r="162" spans="5:10" ht="12.75">
      <c r="E162" s="98" t="s">
        <v>5</v>
      </c>
      <c r="F162" s="98"/>
      <c r="G162" s="98"/>
      <c r="H162" s="98"/>
      <c r="I162" s="98"/>
      <c r="J162" s="98"/>
    </row>
    <row r="163" spans="3:10" ht="12.75">
      <c r="C163" s="98" t="s">
        <v>45</v>
      </c>
      <c r="D163" s="98"/>
      <c r="E163" s="98"/>
      <c r="F163" s="98"/>
      <c r="G163" s="98"/>
      <c r="H163" s="98"/>
      <c r="I163" s="98"/>
      <c r="J163" s="98"/>
    </row>
    <row r="164" spans="2:10" ht="12.75">
      <c r="B164" s="98" t="s">
        <v>314</v>
      </c>
      <c r="C164" s="98"/>
      <c r="D164" s="98"/>
      <c r="E164" s="98"/>
      <c r="F164" s="98"/>
      <c r="G164" s="98"/>
      <c r="H164" s="98"/>
      <c r="I164" s="98"/>
      <c r="J164" s="98"/>
    </row>
    <row r="165" spans="4:10" ht="12.75">
      <c r="D165" s="98" t="s">
        <v>315</v>
      </c>
      <c r="E165" s="98"/>
      <c r="F165" s="98"/>
      <c r="G165" s="98"/>
      <c r="H165" s="98"/>
      <c r="I165" s="98"/>
      <c r="J165" s="98"/>
    </row>
    <row r="166" ht="13.5" thickBot="1">
      <c r="E166" s="20"/>
    </row>
    <row r="167" spans="5:11" ht="20.25" customHeight="1" thickBot="1">
      <c r="E167" s="23" t="s">
        <v>46</v>
      </c>
      <c r="F167" s="162" t="s">
        <v>239</v>
      </c>
      <c r="G167" s="163"/>
      <c r="H167" s="163"/>
      <c r="I167" s="163"/>
      <c r="J167" s="163"/>
      <c r="K167" s="164"/>
    </row>
    <row r="168" spans="5:11" ht="16.5" thickBot="1">
      <c r="E168" s="25" t="s">
        <v>47</v>
      </c>
      <c r="F168" s="162">
        <v>6632004667</v>
      </c>
      <c r="G168" s="163"/>
      <c r="H168" s="163"/>
      <c r="I168" s="163"/>
      <c r="J168" s="163"/>
      <c r="K168" s="164"/>
    </row>
    <row r="169" spans="5:11" ht="16.5" thickBot="1">
      <c r="E169" s="25" t="s">
        <v>48</v>
      </c>
      <c r="F169" s="162">
        <v>663201001</v>
      </c>
      <c r="G169" s="163"/>
      <c r="H169" s="163"/>
      <c r="I169" s="163"/>
      <c r="J169" s="163"/>
      <c r="K169" s="164"/>
    </row>
    <row r="170" spans="5:11" ht="16.5" thickBot="1">
      <c r="E170" s="25" t="s">
        <v>49</v>
      </c>
      <c r="F170" s="187" t="s">
        <v>240</v>
      </c>
      <c r="G170" s="188"/>
      <c r="H170" s="188"/>
      <c r="I170" s="188"/>
      <c r="J170" s="188"/>
      <c r="K170" s="189"/>
    </row>
    <row r="171" spans="5:11" ht="16.5" thickBot="1">
      <c r="E171" s="25" t="s">
        <v>347</v>
      </c>
      <c r="F171" s="162" t="str">
        <f>G45</f>
        <v>01.01.13г. по 31.12.13г.</v>
      </c>
      <c r="G171" s="163"/>
      <c r="H171" s="163"/>
      <c r="I171" s="163"/>
      <c r="J171" s="163"/>
      <c r="K171" s="164"/>
    </row>
    <row r="172" ht="13.5" thickBot="1">
      <c r="D172" s="20"/>
    </row>
    <row r="173" spans="4:6" ht="13.5" thickBot="1">
      <c r="D173" s="23" t="s">
        <v>50</v>
      </c>
      <c r="E173" s="24" t="s">
        <v>51</v>
      </c>
      <c r="F173" s="24" t="s">
        <v>52</v>
      </c>
    </row>
    <row r="174" spans="4:6" ht="12.75">
      <c r="D174" s="28"/>
      <c r="E174" s="32" t="s">
        <v>53</v>
      </c>
      <c r="F174" s="115" t="s">
        <v>348</v>
      </c>
    </row>
    <row r="175" spans="4:6" ht="27.75" customHeight="1" thickBot="1">
      <c r="D175" s="25"/>
      <c r="E175" s="26" t="s">
        <v>54</v>
      </c>
      <c r="F175" s="117"/>
    </row>
    <row r="176" spans="4:6" ht="16.5" thickBot="1">
      <c r="D176" s="25" t="s">
        <v>55</v>
      </c>
      <c r="E176" s="26" t="s">
        <v>56</v>
      </c>
      <c r="F176" s="17">
        <v>225585.83</v>
      </c>
    </row>
    <row r="177" spans="4:6" ht="12.75">
      <c r="D177" s="28" t="s">
        <v>57</v>
      </c>
      <c r="E177" s="32" t="s">
        <v>58</v>
      </c>
      <c r="F177" s="127">
        <v>1545.2</v>
      </c>
    </row>
    <row r="178" spans="4:6" ht="13.5" thickBot="1">
      <c r="D178" s="25"/>
      <c r="E178" s="26" t="s">
        <v>59</v>
      </c>
      <c r="F178" s="128"/>
    </row>
    <row r="179" spans="4:6" ht="16.5" thickBot="1">
      <c r="D179" s="25" t="s">
        <v>60</v>
      </c>
      <c r="E179" s="26" t="s">
        <v>61</v>
      </c>
      <c r="F179" s="66">
        <f>F177/F180*1000</f>
        <v>4.608410378765285</v>
      </c>
    </row>
    <row r="180" spans="4:6" ht="16.5" thickBot="1">
      <c r="D180" s="25" t="s">
        <v>62</v>
      </c>
      <c r="E180" s="26" t="s">
        <v>63</v>
      </c>
      <c r="F180" s="17">
        <f>185000+150300</f>
        <v>335300</v>
      </c>
    </row>
    <row r="181" spans="4:6" ht="12.75">
      <c r="D181" s="28" t="s">
        <v>64</v>
      </c>
      <c r="E181" s="32" t="s">
        <v>65</v>
      </c>
      <c r="F181" s="183" t="s">
        <v>248</v>
      </c>
    </row>
    <row r="182" spans="4:6" ht="13.5" thickBot="1">
      <c r="D182" s="25"/>
      <c r="E182" s="26" t="s">
        <v>66</v>
      </c>
      <c r="F182" s="128"/>
    </row>
    <row r="183" spans="4:6" ht="16.5" thickBot="1">
      <c r="D183" s="25" t="s">
        <v>67</v>
      </c>
      <c r="E183" s="26" t="s">
        <v>68</v>
      </c>
      <c r="F183" s="17">
        <v>5678.28</v>
      </c>
    </row>
    <row r="184" spans="4:6" ht="16.5" thickBot="1">
      <c r="D184" s="25" t="s">
        <v>69</v>
      </c>
      <c r="E184" s="26" t="s">
        <v>70</v>
      </c>
      <c r="F184" s="17">
        <v>42</v>
      </c>
    </row>
    <row r="185" spans="4:6" ht="16.5" thickBot="1">
      <c r="D185" s="25" t="s">
        <v>71</v>
      </c>
      <c r="E185" s="26" t="s">
        <v>72</v>
      </c>
      <c r="F185" s="17">
        <f>F183/F184/12*1000</f>
        <v>11266.42857142857</v>
      </c>
    </row>
    <row r="186" spans="4:6" ht="12.75">
      <c r="D186" s="28" t="s">
        <v>73</v>
      </c>
      <c r="E186" s="32" t="s">
        <v>74</v>
      </c>
      <c r="F186" s="127">
        <v>1714.84</v>
      </c>
    </row>
    <row r="187" spans="4:6" ht="13.5" thickBot="1">
      <c r="D187" s="25"/>
      <c r="E187" s="26" t="s">
        <v>75</v>
      </c>
      <c r="F187" s="128"/>
    </row>
    <row r="188" spans="4:6" ht="12.75">
      <c r="D188" s="28" t="s">
        <v>76</v>
      </c>
      <c r="E188" s="32" t="s">
        <v>77</v>
      </c>
      <c r="F188" s="127">
        <v>3328</v>
      </c>
    </row>
    <row r="189" spans="4:6" ht="13.5" thickBot="1">
      <c r="D189" s="25"/>
      <c r="E189" s="26" t="s">
        <v>78</v>
      </c>
      <c r="F189" s="128"/>
    </row>
    <row r="190" spans="4:6" ht="12.75">
      <c r="D190" s="28" t="s">
        <v>79</v>
      </c>
      <c r="E190" s="32" t="s">
        <v>80</v>
      </c>
      <c r="F190" s="127">
        <v>3777.06</v>
      </c>
    </row>
    <row r="191" spans="4:6" ht="13.5" thickBot="1">
      <c r="D191" s="25"/>
      <c r="E191" s="26" t="s">
        <v>81</v>
      </c>
      <c r="F191" s="128"/>
    </row>
    <row r="192" spans="4:6" ht="12.75">
      <c r="D192" s="28" t="s">
        <v>82</v>
      </c>
      <c r="E192" s="32" t="s">
        <v>83</v>
      </c>
      <c r="F192" s="183">
        <v>1459.93</v>
      </c>
    </row>
    <row r="193" spans="4:6" ht="13.5" thickBot="1">
      <c r="D193" s="25"/>
      <c r="E193" s="26" t="s">
        <v>78</v>
      </c>
      <c r="F193" s="128"/>
    </row>
    <row r="194" spans="4:6" ht="12.75">
      <c r="D194" s="28" t="s">
        <v>84</v>
      </c>
      <c r="E194" s="32" t="s">
        <v>85</v>
      </c>
      <c r="F194" s="183">
        <f>3745.33-F192</f>
        <v>2285.3999999999996</v>
      </c>
    </row>
    <row r="195" spans="4:6" ht="13.5" thickBot="1">
      <c r="D195" s="25"/>
      <c r="E195" s="26" t="s">
        <v>78</v>
      </c>
      <c r="F195" s="128"/>
    </row>
    <row r="196" spans="4:6" ht="12.75">
      <c r="D196" s="28" t="s">
        <v>86</v>
      </c>
      <c r="E196" s="32" t="s">
        <v>87</v>
      </c>
      <c r="F196" s="127">
        <v>1459.93</v>
      </c>
    </row>
    <row r="197" spans="4:6" ht="12.75">
      <c r="D197" s="27"/>
      <c r="E197" s="32" t="s">
        <v>88</v>
      </c>
      <c r="F197" s="212"/>
    </row>
    <row r="198" spans="4:6" ht="12.75">
      <c r="D198" s="27"/>
      <c r="E198" s="32" t="s">
        <v>89</v>
      </c>
      <c r="F198" s="212"/>
    </row>
    <row r="199" spans="4:6" ht="13.5" thickBot="1">
      <c r="D199" s="25"/>
      <c r="E199" s="26" t="s">
        <v>90</v>
      </c>
      <c r="F199" s="128"/>
    </row>
    <row r="200" spans="4:6" ht="12.75">
      <c r="D200" s="28" t="s">
        <v>91</v>
      </c>
      <c r="E200" s="32" t="s">
        <v>92</v>
      </c>
      <c r="F200" s="183" t="s">
        <v>248</v>
      </c>
    </row>
    <row r="201" spans="4:6" ht="12.75">
      <c r="D201" s="27"/>
      <c r="E201" s="32" t="s">
        <v>93</v>
      </c>
      <c r="F201" s="217"/>
    </row>
    <row r="202" spans="4:6" ht="13.5" thickBot="1">
      <c r="D202" s="25"/>
      <c r="E202" s="26" t="s">
        <v>94</v>
      </c>
      <c r="F202" s="218"/>
    </row>
    <row r="203" spans="4:6" ht="15.75" thickBot="1">
      <c r="D203" s="25" t="s">
        <v>95</v>
      </c>
      <c r="E203" s="26" t="s">
        <v>96</v>
      </c>
      <c r="F203" s="18" t="s">
        <v>248</v>
      </c>
    </row>
    <row r="204" spans="4:6" ht="15.75" thickBot="1">
      <c r="D204" s="25" t="s">
        <v>97</v>
      </c>
      <c r="E204" s="26" t="s">
        <v>98</v>
      </c>
      <c r="F204" s="18" t="s">
        <v>248</v>
      </c>
    </row>
    <row r="205" spans="4:6" ht="12.75">
      <c r="D205" s="28" t="s">
        <v>99</v>
      </c>
      <c r="E205" s="32" t="s">
        <v>100</v>
      </c>
      <c r="F205" s="127">
        <v>6966.93</v>
      </c>
    </row>
    <row r="206" spans="4:6" ht="13.5" thickBot="1">
      <c r="D206" s="25"/>
      <c r="E206" s="26" t="s">
        <v>101</v>
      </c>
      <c r="F206" s="128"/>
    </row>
    <row r="207" spans="4:6" ht="12.75">
      <c r="D207" s="28"/>
      <c r="E207" s="32" t="s">
        <v>102</v>
      </c>
      <c r="F207" s="127">
        <f>(4581+5613)/(21087.44+17229)*F205+1838*29.6/100</f>
        <v>2397.583569066437</v>
      </c>
    </row>
    <row r="208" spans="4:6" ht="13.5" thickBot="1">
      <c r="D208" s="25"/>
      <c r="E208" s="26" t="s">
        <v>103</v>
      </c>
      <c r="F208" s="128"/>
    </row>
    <row r="209" spans="4:6" ht="12.75">
      <c r="D209" s="28" t="s">
        <v>104</v>
      </c>
      <c r="E209" s="32" t="s">
        <v>105</v>
      </c>
      <c r="F209" s="127">
        <v>815.72</v>
      </c>
    </row>
    <row r="210" spans="4:6" ht="13.5" thickBot="1">
      <c r="D210" s="25"/>
      <c r="E210" s="26" t="s">
        <v>101</v>
      </c>
      <c r="F210" s="128"/>
    </row>
    <row r="211" spans="4:6" ht="12.75">
      <c r="D211" s="28"/>
      <c r="E211" s="32" t="s">
        <v>102</v>
      </c>
      <c r="F211" s="127">
        <f>244088/749498*F209+244088/749498*28.7/100</f>
        <v>265.74789607977607</v>
      </c>
    </row>
    <row r="212" spans="4:6" ht="13.5" thickBot="1">
      <c r="D212" s="25"/>
      <c r="E212" s="26" t="s">
        <v>103</v>
      </c>
      <c r="F212" s="128"/>
    </row>
    <row r="213" spans="4:6" ht="12.75">
      <c r="D213" s="28" t="s">
        <v>106</v>
      </c>
      <c r="E213" s="32" t="s">
        <v>391</v>
      </c>
      <c r="F213" s="183">
        <v>-14358.26</v>
      </c>
    </row>
    <row r="214" spans="4:6" ht="13.5" thickBot="1">
      <c r="D214" s="25"/>
      <c r="E214" s="26"/>
      <c r="F214" s="128"/>
    </row>
    <row r="215" spans="4:6" ht="12.75">
      <c r="D215" s="28" t="s">
        <v>107</v>
      </c>
      <c r="E215" s="32" t="s">
        <v>108</v>
      </c>
      <c r="F215" s="183" t="s">
        <v>248</v>
      </c>
    </row>
    <row r="216" spans="4:6" ht="13.5" thickBot="1">
      <c r="D216" s="25"/>
      <c r="E216" s="26" t="s">
        <v>109</v>
      </c>
      <c r="F216" s="128"/>
    </row>
    <row r="217" spans="4:6" ht="15.75" thickBot="1">
      <c r="D217" s="25" t="s">
        <v>110</v>
      </c>
      <c r="E217" s="26" t="s">
        <v>111</v>
      </c>
      <c r="F217" s="18" t="s">
        <v>248</v>
      </c>
    </row>
    <row r="218" spans="4:6" ht="15.75" thickBot="1">
      <c r="D218" s="25" t="s">
        <v>112</v>
      </c>
      <c r="E218" s="26" t="s">
        <v>113</v>
      </c>
      <c r="F218" s="18" t="s">
        <v>248</v>
      </c>
    </row>
    <row r="219" spans="4:6" ht="16.5" thickBot="1">
      <c r="D219" s="25" t="s">
        <v>114</v>
      </c>
      <c r="E219" s="26" t="s">
        <v>115</v>
      </c>
      <c r="F219" s="17">
        <v>592.73</v>
      </c>
    </row>
    <row r="220" spans="4:6" ht="12.75" customHeight="1">
      <c r="D220" s="28" t="s">
        <v>116</v>
      </c>
      <c r="E220" s="32" t="s">
        <v>117</v>
      </c>
      <c r="F220" s="127">
        <f>F219+F213+F209+F205+F196+F190+F188+F186+F183+F177+F176</f>
        <v>237106.25999999998</v>
      </c>
    </row>
    <row r="221" spans="4:6" ht="12.75" customHeight="1">
      <c r="D221" s="27"/>
      <c r="E221" s="32" t="s">
        <v>118</v>
      </c>
      <c r="F221" s="212"/>
    </row>
    <row r="222" spans="4:6" ht="13.5" customHeight="1" thickBot="1">
      <c r="D222" s="25"/>
      <c r="E222" s="26" t="s">
        <v>119</v>
      </c>
      <c r="F222" s="86"/>
    </row>
    <row r="223" spans="4:6" ht="12.75">
      <c r="D223" s="28" t="s">
        <v>120</v>
      </c>
      <c r="E223" s="32" t="s">
        <v>121</v>
      </c>
      <c r="F223" s="183">
        <f>F220</f>
        <v>237106.25999999998</v>
      </c>
    </row>
    <row r="224" spans="4:6" ht="12.75">
      <c r="D224" s="27"/>
      <c r="E224" s="32" t="s">
        <v>122</v>
      </c>
      <c r="F224" s="212"/>
    </row>
    <row r="225" spans="4:6" ht="13.5" thickBot="1">
      <c r="D225" s="25"/>
      <c r="E225" s="26" t="s">
        <v>123</v>
      </c>
      <c r="F225" s="128"/>
    </row>
    <row r="226" spans="4:6" ht="15.75" thickBot="1">
      <c r="D226" s="25" t="s">
        <v>124</v>
      </c>
      <c r="E226" s="26" t="s">
        <v>125</v>
      </c>
      <c r="F226" s="18" t="s">
        <v>248</v>
      </c>
    </row>
    <row r="227" spans="4:6" ht="25.5">
      <c r="D227" s="28" t="s">
        <v>126</v>
      </c>
      <c r="E227" s="32" t="s">
        <v>127</v>
      </c>
      <c r="F227" s="183" t="s">
        <v>248</v>
      </c>
    </row>
    <row r="228" spans="4:6" ht="12.75">
      <c r="D228" s="27"/>
      <c r="E228" s="32" t="s">
        <v>128</v>
      </c>
      <c r="F228" s="212"/>
    </row>
    <row r="229" spans="4:6" ht="12.75">
      <c r="D229" s="27"/>
      <c r="E229" s="32" t="s">
        <v>129</v>
      </c>
      <c r="F229" s="212"/>
    </row>
    <row r="230" spans="4:6" ht="12.75">
      <c r="D230" s="27"/>
      <c r="E230" s="32" t="s">
        <v>130</v>
      </c>
      <c r="F230" s="212"/>
    </row>
    <row r="231" spans="4:6" ht="13.5" thickBot="1">
      <c r="D231" s="25"/>
      <c r="E231" s="26" t="s">
        <v>131</v>
      </c>
      <c r="F231" s="128"/>
    </row>
    <row r="232" spans="4:6" ht="16.5" thickBot="1">
      <c r="D232" s="25" t="s">
        <v>132</v>
      </c>
      <c r="E232" s="26" t="s">
        <v>133</v>
      </c>
      <c r="F232" s="17">
        <f>F220</f>
        <v>237106.25999999998</v>
      </c>
    </row>
    <row r="233" spans="4:6" ht="12.75">
      <c r="D233" s="28" t="s">
        <v>134</v>
      </c>
      <c r="E233" s="32" t="s">
        <v>135</v>
      </c>
      <c r="F233" s="183">
        <v>3327.93</v>
      </c>
    </row>
    <row r="234" spans="4:6" ht="13.5" thickBot="1">
      <c r="D234" s="25"/>
      <c r="E234" s="26" t="s">
        <v>136</v>
      </c>
      <c r="F234" s="128"/>
    </row>
    <row r="235" spans="4:6" ht="12.75">
      <c r="D235" s="28" t="s">
        <v>137</v>
      </c>
      <c r="E235" s="32" t="s">
        <v>364</v>
      </c>
      <c r="F235" s="183"/>
    </row>
    <row r="236" spans="4:6" ht="13.5" thickBot="1">
      <c r="D236" s="25"/>
      <c r="E236" s="26" t="s">
        <v>123</v>
      </c>
      <c r="F236" s="128"/>
    </row>
    <row r="237" spans="4:6" ht="12.75">
      <c r="D237" s="28" t="s">
        <v>139</v>
      </c>
      <c r="E237" s="32" t="s">
        <v>140</v>
      </c>
      <c r="F237" s="127" t="s">
        <v>388</v>
      </c>
    </row>
    <row r="238" spans="4:6" ht="12.75">
      <c r="D238" s="27"/>
      <c r="E238" s="32" t="s">
        <v>141</v>
      </c>
      <c r="F238" s="212"/>
    </row>
    <row r="239" spans="4:6" ht="26.25" customHeight="1" thickBot="1">
      <c r="D239" s="25"/>
      <c r="E239" s="26" t="s">
        <v>142</v>
      </c>
      <c r="F239" s="128"/>
    </row>
    <row r="240" spans="4:6" ht="16.5" thickBot="1">
      <c r="D240" s="25" t="s">
        <v>143</v>
      </c>
      <c r="E240" s="26" t="s">
        <v>144</v>
      </c>
      <c r="F240" s="17">
        <v>166</v>
      </c>
    </row>
    <row r="241" spans="4:6" ht="15.75" thickBot="1">
      <c r="D241" s="25" t="s">
        <v>145</v>
      </c>
      <c r="E241" s="26" t="s">
        <v>146</v>
      </c>
      <c r="F241" s="18" t="s">
        <v>248</v>
      </c>
    </row>
    <row r="242" spans="4:6" ht="12.75">
      <c r="D242" s="28" t="s">
        <v>147</v>
      </c>
      <c r="E242" s="32" t="s">
        <v>148</v>
      </c>
      <c r="F242" s="127">
        <v>613</v>
      </c>
    </row>
    <row r="243" spans="4:6" ht="13.5" thickBot="1">
      <c r="D243" s="25"/>
      <c r="E243" s="26" t="s">
        <v>149</v>
      </c>
      <c r="F243" s="128"/>
    </row>
    <row r="244" spans="4:6" ht="12.75">
      <c r="D244" s="28" t="s">
        <v>150</v>
      </c>
      <c r="E244" s="32" t="s">
        <v>151</v>
      </c>
      <c r="F244" s="183" t="s">
        <v>248</v>
      </c>
    </row>
    <row r="245" spans="4:6" ht="13.5" thickBot="1">
      <c r="D245" s="25"/>
      <c r="E245" s="26" t="s">
        <v>149</v>
      </c>
      <c r="F245" s="128"/>
    </row>
    <row r="246" spans="4:6" ht="12.75">
      <c r="D246" s="28" t="s">
        <v>152</v>
      </c>
      <c r="E246" s="32" t="s">
        <v>153</v>
      </c>
      <c r="F246" s="127">
        <v>24.118</v>
      </c>
    </row>
    <row r="247" spans="4:6" ht="13.5" thickBot="1">
      <c r="D247" s="25"/>
      <c r="E247" s="26" t="s">
        <v>154</v>
      </c>
      <c r="F247" s="128"/>
    </row>
    <row r="248" spans="4:6" ht="16.5" thickBot="1">
      <c r="D248" s="25" t="s">
        <v>155</v>
      </c>
      <c r="E248" s="26" t="s">
        <v>156</v>
      </c>
      <c r="F248" s="17">
        <f>F246*99/100</f>
        <v>23.87682</v>
      </c>
    </row>
    <row r="249" spans="4:15" ht="15.75" thickBot="1">
      <c r="D249" s="25" t="s">
        <v>157</v>
      </c>
      <c r="E249" s="26" t="s">
        <v>158</v>
      </c>
      <c r="F249" s="18">
        <f>F246-F248</f>
        <v>0.24117999999999995</v>
      </c>
      <c r="O249" s="43" t="s">
        <v>384</v>
      </c>
    </row>
    <row r="250" spans="4:6" ht="12.75">
      <c r="D250" s="28" t="s">
        <v>159</v>
      </c>
      <c r="E250" s="32" t="s">
        <v>160</v>
      </c>
      <c r="F250" s="213">
        <v>2.87</v>
      </c>
    </row>
    <row r="251" spans="4:6" ht="13.5" thickBot="1">
      <c r="D251" s="25"/>
      <c r="E251" s="26" t="s">
        <v>161</v>
      </c>
      <c r="F251" s="215"/>
    </row>
    <row r="252" spans="4:6" ht="12.75">
      <c r="D252" s="28" t="s">
        <v>162</v>
      </c>
      <c r="E252" s="32" t="s">
        <v>163</v>
      </c>
      <c r="F252" s="216">
        <f>(301.5+891.56+5.1+9.8+200.4+651.3+500.2+178.7+238.2)/1000</f>
        <v>2.976759999999999</v>
      </c>
    </row>
    <row r="253" spans="4:6" ht="13.5" thickBot="1">
      <c r="D253" s="25"/>
      <c r="E253" s="26" t="s">
        <v>164</v>
      </c>
      <c r="F253" s="182"/>
    </row>
    <row r="254" spans="4:6" ht="12.75">
      <c r="D254" s="28" t="s">
        <v>165</v>
      </c>
      <c r="E254" s="32" t="s">
        <v>166</v>
      </c>
      <c r="F254" s="216">
        <f>(1190.4+286.3+31.7+353.5+71.5+157.7)/1000</f>
        <v>2.0911</v>
      </c>
    </row>
    <row r="255" spans="4:6" ht="13.5" thickBot="1">
      <c r="D255" s="25"/>
      <c r="E255" s="26" t="s">
        <v>167</v>
      </c>
      <c r="F255" s="182"/>
    </row>
    <row r="256" spans="4:6" ht="16.5" thickBot="1">
      <c r="D256" s="25" t="s">
        <v>168</v>
      </c>
      <c r="E256" s="26" t="s">
        <v>169</v>
      </c>
      <c r="F256" s="17">
        <v>1</v>
      </c>
    </row>
    <row r="257" spans="4:6" ht="12.75">
      <c r="D257" s="28" t="s">
        <v>170</v>
      </c>
      <c r="E257" s="32" t="s">
        <v>171</v>
      </c>
      <c r="F257" s="127">
        <v>0</v>
      </c>
    </row>
    <row r="258" spans="4:6" ht="13.5" thickBot="1">
      <c r="D258" s="25"/>
      <c r="E258" s="26" t="s">
        <v>172</v>
      </c>
      <c r="F258" s="128"/>
    </row>
    <row r="259" spans="4:6" ht="15.75" thickBot="1">
      <c r="D259" s="25" t="s">
        <v>173</v>
      </c>
      <c r="E259" s="26" t="s">
        <v>174</v>
      </c>
      <c r="F259" s="18" t="s">
        <v>248</v>
      </c>
    </row>
    <row r="260" spans="4:6" ht="12.75">
      <c r="D260" s="28" t="s">
        <v>175</v>
      </c>
      <c r="E260" s="32" t="s">
        <v>176</v>
      </c>
      <c r="F260" s="127">
        <v>42</v>
      </c>
    </row>
    <row r="261" spans="4:6" ht="13.5" thickBot="1">
      <c r="D261" s="25"/>
      <c r="E261" s="26" t="s">
        <v>177</v>
      </c>
      <c r="F261" s="128"/>
    </row>
    <row r="262" spans="4:6" ht="12.75">
      <c r="D262" s="28" t="s">
        <v>178</v>
      </c>
      <c r="E262" s="32" t="s">
        <v>179</v>
      </c>
      <c r="F262" s="213">
        <v>163.383</v>
      </c>
    </row>
    <row r="263" spans="4:6" ht="12.75">
      <c r="D263" s="27"/>
      <c r="E263" s="32" t="s">
        <v>180</v>
      </c>
      <c r="F263" s="214"/>
    </row>
    <row r="264" spans="4:6" ht="13.5" thickBot="1">
      <c r="D264" s="25"/>
      <c r="E264" s="26" t="s">
        <v>181</v>
      </c>
      <c r="F264" s="215"/>
    </row>
    <row r="265" spans="4:6" ht="12.75">
      <c r="D265" s="28" t="s">
        <v>182</v>
      </c>
      <c r="E265" s="32" t="s">
        <v>183</v>
      </c>
      <c r="F265" s="183" t="s">
        <v>248</v>
      </c>
    </row>
    <row r="266" spans="4:6" ht="13.5" thickBot="1">
      <c r="D266" s="25"/>
      <c r="E266" s="26" t="s">
        <v>184</v>
      </c>
      <c r="F266" s="128"/>
    </row>
    <row r="267" spans="4:6" ht="12.75">
      <c r="D267" s="28" t="s">
        <v>185</v>
      </c>
      <c r="E267" s="32" t="s">
        <v>183</v>
      </c>
      <c r="F267" s="183" t="s">
        <v>248</v>
      </c>
    </row>
    <row r="268" spans="4:6" ht="13.5" thickBot="1">
      <c r="D268" s="25"/>
      <c r="E268" s="26" t="s">
        <v>186</v>
      </c>
      <c r="F268" s="128"/>
    </row>
    <row r="269" spans="4:6" ht="12.75">
      <c r="D269" s="28" t="s">
        <v>187</v>
      </c>
      <c r="E269" s="32" t="s">
        <v>188</v>
      </c>
      <c r="F269" s="180">
        <f>F180/458017</f>
        <v>0.7320688970060063</v>
      </c>
    </row>
    <row r="270" spans="4:6" ht="12.75">
      <c r="D270" s="27"/>
      <c r="E270" s="32" t="s">
        <v>189</v>
      </c>
      <c r="F270" s="181"/>
    </row>
    <row r="271" spans="4:6" ht="13.5" thickBot="1">
      <c r="D271" s="25"/>
      <c r="E271" s="26" t="s">
        <v>190</v>
      </c>
      <c r="F271" s="182"/>
    </row>
    <row r="272" ht="12.75">
      <c r="E272" s="20"/>
    </row>
    <row r="273" ht="12.75">
      <c r="J273" s="21" t="s">
        <v>191</v>
      </c>
    </row>
    <row r="274" ht="12.75">
      <c r="E274" s="20"/>
    </row>
    <row r="275" spans="5:10" ht="12.75">
      <c r="E275" s="98" t="s">
        <v>5</v>
      </c>
      <c r="F275" s="98"/>
      <c r="G275" s="98"/>
      <c r="H275" s="98"/>
      <c r="I275" s="98"/>
      <c r="J275" s="98"/>
    </row>
    <row r="276" spans="5:10" ht="12.75">
      <c r="E276" s="98" t="s">
        <v>192</v>
      </c>
      <c r="F276" s="98"/>
      <c r="G276" s="98"/>
      <c r="H276" s="98"/>
      <c r="I276" s="98"/>
      <c r="J276" s="98"/>
    </row>
    <row r="277" ht="13.5" thickBot="1">
      <c r="E277" s="20"/>
    </row>
    <row r="278" spans="5:11" ht="16.5" thickBot="1">
      <c r="E278" s="23" t="s">
        <v>46</v>
      </c>
      <c r="F278" s="162" t="s">
        <v>239</v>
      </c>
      <c r="G278" s="163"/>
      <c r="H278" s="163"/>
      <c r="I278" s="163"/>
      <c r="J278" s="163"/>
      <c r="K278" s="164"/>
    </row>
    <row r="279" spans="5:11" ht="16.5" thickBot="1">
      <c r="E279" s="25" t="s">
        <v>47</v>
      </c>
      <c r="F279" s="162">
        <v>6632004667</v>
      </c>
      <c r="G279" s="163"/>
      <c r="H279" s="163"/>
      <c r="I279" s="163"/>
      <c r="J279" s="163"/>
      <c r="K279" s="164"/>
    </row>
    <row r="280" spans="5:11" ht="16.5" thickBot="1">
      <c r="E280" s="25" t="s">
        <v>48</v>
      </c>
      <c r="F280" s="162">
        <v>663201001</v>
      </c>
      <c r="G280" s="163"/>
      <c r="H280" s="163"/>
      <c r="I280" s="163"/>
      <c r="J280" s="163"/>
      <c r="K280" s="164"/>
    </row>
    <row r="281" spans="5:11" ht="16.5" thickBot="1">
      <c r="E281" s="25" t="s">
        <v>49</v>
      </c>
      <c r="F281" s="187" t="s">
        <v>240</v>
      </c>
      <c r="G281" s="188"/>
      <c r="H281" s="188"/>
      <c r="I281" s="188"/>
      <c r="J281" s="188"/>
      <c r="K281" s="189"/>
    </row>
    <row r="282" spans="5:11" ht="16.5" thickBot="1">
      <c r="E282" s="25" t="s">
        <v>347</v>
      </c>
      <c r="F282" s="162" t="str">
        <f>F171</f>
        <v>01.01.13г. по 31.12.13г.</v>
      </c>
      <c r="G282" s="163"/>
      <c r="H282" s="163"/>
      <c r="I282" s="163"/>
      <c r="J282" s="163"/>
      <c r="K282" s="164"/>
    </row>
    <row r="283" ht="13.5" thickBot="1">
      <c r="E283" s="20"/>
    </row>
    <row r="284" spans="5:9" ht="12.75">
      <c r="E284" s="115" t="s">
        <v>193</v>
      </c>
      <c r="F284" s="30" t="s">
        <v>194</v>
      </c>
      <c r="G284" s="30" t="s">
        <v>197</v>
      </c>
      <c r="H284" s="30" t="s">
        <v>200</v>
      </c>
      <c r="I284" s="30" t="s">
        <v>203</v>
      </c>
    </row>
    <row r="285" spans="5:9" ht="25.5">
      <c r="E285" s="116"/>
      <c r="F285" s="32" t="s">
        <v>195</v>
      </c>
      <c r="G285" s="32" t="s">
        <v>195</v>
      </c>
      <c r="H285" s="32" t="s">
        <v>201</v>
      </c>
      <c r="I285" s="32" t="s">
        <v>204</v>
      </c>
    </row>
    <row r="286" spans="5:9" ht="12.75">
      <c r="E286" s="116"/>
      <c r="F286" s="32" t="s">
        <v>196</v>
      </c>
      <c r="G286" s="32" t="s">
        <v>198</v>
      </c>
      <c r="H286" s="32" t="s">
        <v>202</v>
      </c>
      <c r="I286" s="32" t="s">
        <v>205</v>
      </c>
    </row>
    <row r="287" spans="5:9" ht="26.25" thickBot="1">
      <c r="E287" s="117"/>
      <c r="F287" s="26"/>
      <c r="G287" s="26" t="s">
        <v>359</v>
      </c>
      <c r="H287" s="26"/>
      <c r="I287" s="26"/>
    </row>
    <row r="288" spans="5:9" ht="16.5" thickBot="1">
      <c r="E288" s="2" t="s">
        <v>206</v>
      </c>
      <c r="F288" s="3"/>
      <c r="G288" s="3"/>
      <c r="H288" s="3"/>
      <c r="I288" s="3"/>
    </row>
    <row r="289" spans="5:9" ht="15.75">
      <c r="E289" s="4" t="s">
        <v>207</v>
      </c>
      <c r="F289" s="127">
        <v>56797.4</v>
      </c>
      <c r="G289" s="127">
        <f>G292</f>
        <v>3450.23</v>
      </c>
      <c r="H289" s="127">
        <f>H292</f>
        <v>195962.71331</v>
      </c>
      <c r="I289" s="186"/>
    </row>
    <row r="290" spans="5:14" ht="16.5" thickBot="1">
      <c r="E290" s="2" t="s">
        <v>208</v>
      </c>
      <c r="F290" s="174"/>
      <c r="G290" s="174"/>
      <c r="H290" s="174"/>
      <c r="I290" s="176"/>
      <c r="N290" s="43">
        <f>F289*1.14</f>
        <v>64749.03599999999</v>
      </c>
    </row>
    <row r="291" spans="5:9" ht="16.5" thickBot="1">
      <c r="E291" s="2" t="s">
        <v>209</v>
      </c>
      <c r="F291" s="3"/>
      <c r="G291" s="3"/>
      <c r="H291" s="3"/>
      <c r="I291" s="3"/>
    </row>
    <row r="292" spans="5:9" ht="246.75" customHeight="1" thickBot="1">
      <c r="E292" s="2" t="s">
        <v>210</v>
      </c>
      <c r="F292" s="17">
        <v>56797</v>
      </c>
      <c r="G292" s="17">
        <v>3450.23</v>
      </c>
      <c r="H292" s="17">
        <f>G292*F292/1000</f>
        <v>195962.71331</v>
      </c>
      <c r="I292" s="3" t="s">
        <v>353</v>
      </c>
    </row>
    <row r="293" spans="5:16" ht="16.5" hidden="1" thickBot="1">
      <c r="E293" s="2" t="s">
        <v>211</v>
      </c>
      <c r="F293" s="3"/>
      <c r="G293" s="3"/>
      <c r="H293" s="3"/>
      <c r="I293" s="3"/>
      <c r="P293" s="43">
        <f>56797.4*1.14</f>
        <v>64749.03599999999</v>
      </c>
    </row>
    <row r="294" spans="5:18" ht="16.5" hidden="1" thickBot="1">
      <c r="E294" s="2" t="s">
        <v>212</v>
      </c>
      <c r="F294" s="3"/>
      <c r="G294" s="3"/>
      <c r="H294" s="3"/>
      <c r="I294" s="3"/>
      <c r="P294" s="43">
        <f>71305-P293</f>
        <v>6555.964000000007</v>
      </c>
      <c r="R294" s="43">
        <f>P294/0.143</f>
        <v>45845.90209790215</v>
      </c>
    </row>
    <row r="295" spans="5:9" ht="16.5" hidden="1" thickBot="1">
      <c r="E295" s="2" t="s">
        <v>213</v>
      </c>
      <c r="F295" s="3"/>
      <c r="G295" s="3"/>
      <c r="H295" s="3"/>
      <c r="I295" s="3"/>
    </row>
    <row r="296" spans="5:9" ht="16.5" hidden="1" thickBot="1">
      <c r="E296" s="2" t="s">
        <v>214</v>
      </c>
      <c r="F296" s="3"/>
      <c r="G296" s="67"/>
      <c r="H296" s="3"/>
      <c r="I296" s="3"/>
    </row>
    <row r="297" spans="5:9" ht="16.5" hidden="1" thickBot="1">
      <c r="E297" s="2" t="s">
        <v>215</v>
      </c>
      <c r="F297" s="3"/>
      <c r="G297" s="3"/>
      <c r="H297" s="3"/>
      <c r="I297" s="3"/>
    </row>
    <row r="298" spans="5:9" ht="16.5" hidden="1" thickBot="1">
      <c r="E298" s="2" t="s">
        <v>216</v>
      </c>
      <c r="F298" s="3"/>
      <c r="G298" s="3"/>
      <c r="H298" s="3"/>
      <c r="I298" s="3"/>
    </row>
    <row r="299" spans="5:9" ht="16.5" hidden="1" thickBot="1">
      <c r="E299" s="2" t="s">
        <v>217</v>
      </c>
      <c r="F299" s="3"/>
      <c r="G299" s="3"/>
      <c r="H299" s="3"/>
      <c r="I299" s="3"/>
    </row>
    <row r="300" spans="5:9" ht="16.5" hidden="1" thickBot="1">
      <c r="E300" s="2" t="s">
        <v>218</v>
      </c>
      <c r="F300" s="3"/>
      <c r="G300" s="3"/>
      <c r="H300" s="3"/>
      <c r="I300" s="3"/>
    </row>
    <row r="301" spans="5:9" ht="16.5" hidden="1" thickBot="1">
      <c r="E301" s="2" t="s">
        <v>219</v>
      </c>
      <c r="F301" s="3"/>
      <c r="G301" s="3"/>
      <c r="H301" s="3"/>
      <c r="I301" s="3"/>
    </row>
    <row r="302" spans="5:9" ht="16.5" hidden="1" thickBot="1">
      <c r="E302" s="2" t="s">
        <v>220</v>
      </c>
      <c r="F302" s="3"/>
      <c r="G302" s="3"/>
      <c r="H302" s="3"/>
      <c r="I302" s="3"/>
    </row>
    <row r="303" spans="5:9" ht="15.75">
      <c r="E303" s="4" t="s">
        <v>221</v>
      </c>
      <c r="F303" s="173">
        <v>45845.9</v>
      </c>
      <c r="G303" s="127">
        <f>H303/F303*1000</f>
        <v>654.2843894437672</v>
      </c>
      <c r="H303" s="127">
        <f>H305-H289</f>
        <v>29996.25669000001</v>
      </c>
      <c r="I303" s="184" t="s">
        <v>356</v>
      </c>
    </row>
    <row r="304" spans="5:14" ht="73.5" customHeight="1" thickBot="1">
      <c r="E304" s="15" t="s">
        <v>259</v>
      </c>
      <c r="F304" s="174"/>
      <c r="G304" s="128"/>
      <c r="H304" s="128"/>
      <c r="I304" s="185"/>
      <c r="N304" s="43">
        <f>F303*0.143</f>
        <v>6555.963699999999</v>
      </c>
    </row>
    <row r="305" spans="5:14" ht="16.5" thickBot="1">
      <c r="E305" s="2" t="s">
        <v>222</v>
      </c>
      <c r="F305" s="1"/>
      <c r="G305" s="1"/>
      <c r="H305" s="19">
        <v>225958.97</v>
      </c>
      <c r="I305" s="1"/>
      <c r="N305" s="43">
        <f>N304+N290</f>
        <v>71304.99969999999</v>
      </c>
    </row>
    <row r="306" ht="12.75">
      <c r="E306" s="20"/>
    </row>
    <row r="307" ht="12.75">
      <c r="J307" s="21" t="s">
        <v>223</v>
      </c>
    </row>
    <row r="308" ht="12.75">
      <c r="E308" s="20"/>
    </row>
    <row r="309" spans="5:10" ht="12.75">
      <c r="E309" s="98" t="s">
        <v>5</v>
      </c>
      <c r="F309" s="98"/>
      <c r="G309" s="98"/>
      <c r="H309" s="98"/>
      <c r="I309" s="98"/>
      <c r="J309" s="98"/>
    </row>
    <row r="310" spans="1:10" ht="12.75">
      <c r="A310" s="98" t="s">
        <v>224</v>
      </c>
      <c r="B310" s="98"/>
      <c r="C310" s="98"/>
      <c r="D310" s="98"/>
      <c r="E310" s="98"/>
      <c r="F310" s="98"/>
      <c r="G310" s="98"/>
      <c r="H310" s="98"/>
      <c r="I310" s="98"/>
      <c r="J310" s="98"/>
    </row>
    <row r="311" spans="1:10" ht="12.75">
      <c r="A311" s="98" t="s">
        <v>225</v>
      </c>
      <c r="B311" s="98"/>
      <c r="C311" s="98"/>
      <c r="D311" s="98"/>
      <c r="E311" s="98"/>
      <c r="F311" s="98"/>
      <c r="G311" s="98"/>
      <c r="H311" s="98"/>
      <c r="I311" s="98"/>
      <c r="J311" s="98"/>
    </row>
    <row r="312" spans="2:10" ht="12.75">
      <c r="B312" s="98" t="s">
        <v>226</v>
      </c>
      <c r="C312" s="98"/>
      <c r="D312" s="98"/>
      <c r="E312" s="98"/>
      <c r="F312" s="98"/>
      <c r="G312" s="98"/>
      <c r="H312" s="98"/>
      <c r="I312" s="98"/>
      <c r="J312" s="98"/>
    </row>
    <row r="313" spans="5:10" ht="13.5" thickBot="1">
      <c r="E313" s="98" t="s">
        <v>365</v>
      </c>
      <c r="F313" s="98"/>
      <c r="G313" s="98"/>
      <c r="H313" s="98"/>
      <c r="I313" s="98"/>
      <c r="J313" s="98"/>
    </row>
    <row r="314" ht="13.5" hidden="1" thickBot="1">
      <c r="E314" s="20"/>
    </row>
    <row r="315" spans="5:11" ht="16.5" thickBot="1">
      <c r="E315" s="23" t="s">
        <v>46</v>
      </c>
      <c r="F315" s="162" t="s">
        <v>239</v>
      </c>
      <c r="G315" s="163"/>
      <c r="H315" s="163"/>
      <c r="I315" s="163"/>
      <c r="J315" s="163"/>
      <c r="K315" s="164"/>
    </row>
    <row r="316" spans="5:11" ht="16.5" thickBot="1">
      <c r="E316" s="25" t="s">
        <v>47</v>
      </c>
      <c r="F316" s="162">
        <v>6632004667</v>
      </c>
      <c r="G316" s="163"/>
      <c r="H316" s="163"/>
      <c r="I316" s="163"/>
      <c r="J316" s="163"/>
      <c r="K316" s="164"/>
    </row>
    <row r="317" spans="5:11" ht="16.5" thickBot="1">
      <c r="E317" s="25" t="s">
        <v>48</v>
      </c>
      <c r="F317" s="162">
        <v>663201001</v>
      </c>
      <c r="G317" s="163"/>
      <c r="H317" s="163"/>
      <c r="I317" s="163"/>
      <c r="J317" s="163"/>
      <c r="K317" s="164"/>
    </row>
    <row r="318" spans="5:11" ht="16.5" thickBot="1">
      <c r="E318" s="25" t="s">
        <v>49</v>
      </c>
      <c r="F318" s="162" t="s">
        <v>240</v>
      </c>
      <c r="G318" s="163"/>
      <c r="H318" s="163"/>
      <c r="I318" s="163"/>
      <c r="J318" s="163"/>
      <c r="K318" s="164"/>
    </row>
    <row r="319" ht="13.5" thickBot="1">
      <c r="E319" s="20"/>
    </row>
    <row r="320" spans="5:11" ht="13.5" thickBot="1">
      <c r="E320" s="23" t="s">
        <v>227</v>
      </c>
      <c r="F320" s="107" t="s">
        <v>228</v>
      </c>
      <c r="G320" s="110"/>
      <c r="H320" s="110"/>
      <c r="I320" s="110"/>
      <c r="J320" s="110"/>
      <c r="K320" s="111"/>
    </row>
    <row r="321" spans="5:11" ht="12.75">
      <c r="E321" s="27" t="s">
        <v>229</v>
      </c>
      <c r="F321" s="101" t="s">
        <v>346</v>
      </c>
      <c r="G321" s="102"/>
      <c r="H321" s="102"/>
      <c r="I321" s="102"/>
      <c r="J321" s="102"/>
      <c r="K321" s="103"/>
    </row>
    <row r="322" spans="5:11" ht="13.5" thickBot="1">
      <c r="E322" s="25" t="s">
        <v>230</v>
      </c>
      <c r="F322" s="104"/>
      <c r="G322" s="105"/>
      <c r="H322" s="105"/>
      <c r="I322" s="105"/>
      <c r="J322" s="105"/>
      <c r="K322" s="106"/>
    </row>
    <row r="323" spans="5:11" ht="12.75">
      <c r="E323" s="27" t="s">
        <v>231</v>
      </c>
      <c r="F323" s="101" t="s">
        <v>346</v>
      </c>
      <c r="G323" s="102"/>
      <c r="H323" s="102"/>
      <c r="I323" s="102"/>
      <c r="J323" s="102"/>
      <c r="K323" s="103"/>
    </row>
    <row r="324" spans="5:11" ht="25.5">
      <c r="E324" s="27" t="s">
        <v>232</v>
      </c>
      <c r="F324" s="94"/>
      <c r="G324" s="95"/>
      <c r="H324" s="95"/>
      <c r="I324" s="95"/>
      <c r="J324" s="95"/>
      <c r="K324" s="78"/>
    </row>
    <row r="325" spans="5:11" ht="13.5" thickBot="1">
      <c r="E325" s="25" t="s">
        <v>233</v>
      </c>
      <c r="F325" s="104"/>
      <c r="G325" s="105"/>
      <c r="H325" s="105"/>
      <c r="I325" s="105"/>
      <c r="J325" s="105"/>
      <c r="K325" s="106"/>
    </row>
    <row r="326" spans="5:11" ht="25.5">
      <c r="E326" s="27" t="s">
        <v>234</v>
      </c>
      <c r="F326" s="101" t="s">
        <v>346</v>
      </c>
      <c r="G326" s="102"/>
      <c r="H326" s="102"/>
      <c r="I326" s="102"/>
      <c r="J326" s="102"/>
      <c r="K326" s="103"/>
    </row>
    <row r="327" spans="5:11" ht="13.5" thickBot="1">
      <c r="E327" s="25" t="s">
        <v>233</v>
      </c>
      <c r="F327" s="104"/>
      <c r="G327" s="105"/>
      <c r="H327" s="105"/>
      <c r="I327" s="105"/>
      <c r="J327" s="105"/>
      <c r="K327" s="106"/>
    </row>
    <row r="328" spans="5:11" ht="12.75">
      <c r="E328" s="27" t="s">
        <v>235</v>
      </c>
      <c r="F328" s="93" t="s">
        <v>346</v>
      </c>
      <c r="G328" s="102"/>
      <c r="H328" s="102"/>
      <c r="I328" s="102"/>
      <c r="J328" s="102"/>
      <c r="K328" s="103"/>
    </row>
    <row r="329" spans="5:11" ht="14.25" customHeight="1">
      <c r="E329" s="27" t="s">
        <v>236</v>
      </c>
      <c r="F329" s="94"/>
      <c r="G329" s="95"/>
      <c r="H329" s="95"/>
      <c r="I329" s="95"/>
      <c r="J329" s="95"/>
      <c r="K329" s="78"/>
    </row>
    <row r="330" spans="5:11" ht="25.5">
      <c r="E330" s="27" t="s">
        <v>237</v>
      </c>
      <c r="F330" s="94"/>
      <c r="G330" s="95"/>
      <c r="H330" s="95"/>
      <c r="I330" s="95"/>
      <c r="J330" s="95"/>
      <c r="K330" s="78"/>
    </row>
    <row r="331" spans="5:11" ht="13.5" thickBot="1">
      <c r="E331" s="25" t="s">
        <v>238</v>
      </c>
      <c r="F331" s="104"/>
      <c r="G331" s="105"/>
      <c r="H331" s="105"/>
      <c r="I331" s="105"/>
      <c r="J331" s="105"/>
      <c r="K331" s="106"/>
    </row>
    <row r="332" ht="12.75">
      <c r="E332" s="20"/>
    </row>
    <row r="333" ht="12.75">
      <c r="E333" s="20"/>
    </row>
    <row r="334" ht="12.75">
      <c r="J334" s="21" t="s">
        <v>249</v>
      </c>
    </row>
    <row r="335" ht="12.75">
      <c r="E335" s="20"/>
    </row>
    <row r="336" spans="5:10" ht="12.75">
      <c r="E336" s="98" t="s">
        <v>5</v>
      </c>
      <c r="F336" s="98"/>
      <c r="G336" s="98"/>
      <c r="H336" s="98"/>
      <c r="I336" s="98"/>
      <c r="J336" s="98"/>
    </row>
    <row r="337" spans="1:10" ht="12.75">
      <c r="A337" s="22"/>
      <c r="B337" s="98" t="s">
        <v>250</v>
      </c>
      <c r="C337" s="98"/>
      <c r="D337" s="98"/>
      <c r="E337" s="98"/>
      <c r="F337" s="98"/>
      <c r="G337" s="98"/>
      <c r="H337" s="98"/>
      <c r="I337" s="98"/>
      <c r="J337" s="98"/>
    </row>
    <row r="338" spans="2:10" ht="12.75">
      <c r="B338" s="98" t="s">
        <v>251</v>
      </c>
      <c r="C338" s="98"/>
      <c r="D338" s="98"/>
      <c r="E338" s="98"/>
      <c r="F338" s="98"/>
      <c r="G338" s="98"/>
      <c r="H338" s="98"/>
      <c r="I338" s="98"/>
      <c r="J338" s="98"/>
    </row>
    <row r="339" spans="2:10" ht="12.75">
      <c r="B339" s="98" t="s">
        <v>252</v>
      </c>
      <c r="C339" s="98"/>
      <c r="D339" s="98"/>
      <c r="E339" s="98"/>
      <c r="F339" s="98"/>
      <c r="G339" s="98"/>
      <c r="H339" s="98"/>
      <c r="I339" s="98"/>
      <c r="J339" s="98"/>
    </row>
    <row r="340" spans="4:10" ht="13.5" thickBot="1">
      <c r="D340" s="98" t="s">
        <v>253</v>
      </c>
      <c r="E340" s="98"/>
      <c r="F340" s="98"/>
      <c r="G340" s="98"/>
      <c r="H340" s="98"/>
      <c r="I340" s="98"/>
      <c r="J340" s="98"/>
    </row>
    <row r="341" ht="13.5" hidden="1" thickBot="1">
      <c r="E341" s="20"/>
    </row>
    <row r="342" spans="5:11" ht="16.5" thickBot="1">
      <c r="E342" s="23" t="s">
        <v>46</v>
      </c>
      <c r="F342" s="162" t="s">
        <v>239</v>
      </c>
      <c r="G342" s="163"/>
      <c r="H342" s="163"/>
      <c r="I342" s="163"/>
      <c r="J342" s="163"/>
      <c r="K342" s="164"/>
    </row>
    <row r="343" spans="5:11" ht="16.5" thickBot="1">
      <c r="E343" s="25" t="s">
        <v>47</v>
      </c>
      <c r="F343" s="162">
        <v>6632004667</v>
      </c>
      <c r="G343" s="163"/>
      <c r="H343" s="163"/>
      <c r="I343" s="163"/>
      <c r="J343" s="163"/>
      <c r="K343" s="164"/>
    </row>
    <row r="344" spans="5:11" ht="16.5" thickBot="1">
      <c r="E344" s="25" t="s">
        <v>48</v>
      </c>
      <c r="F344" s="162">
        <v>663201001</v>
      </c>
      <c r="G344" s="163"/>
      <c r="H344" s="163"/>
      <c r="I344" s="163"/>
      <c r="J344" s="163"/>
      <c r="K344" s="164"/>
    </row>
    <row r="345" spans="5:11" ht="16.5" thickBot="1">
      <c r="E345" s="25" t="s">
        <v>49</v>
      </c>
      <c r="F345" s="187" t="s">
        <v>240</v>
      </c>
      <c r="G345" s="188"/>
      <c r="H345" s="188"/>
      <c r="I345" s="188"/>
      <c r="J345" s="188"/>
      <c r="K345" s="189"/>
    </row>
    <row r="346" spans="5:11" ht="16.5" thickBot="1">
      <c r="E346" s="25" t="s">
        <v>349</v>
      </c>
      <c r="F346" s="162" t="s">
        <v>358</v>
      </c>
      <c r="G346" s="163"/>
      <c r="H346" s="163"/>
      <c r="I346" s="163"/>
      <c r="J346" s="163"/>
      <c r="K346" s="164"/>
    </row>
    <row r="347" ht="13.5" thickBot="1">
      <c r="E347" s="20"/>
    </row>
    <row r="348" spans="5:6" ht="13.5" thickBot="1">
      <c r="E348" s="23" t="s">
        <v>227</v>
      </c>
      <c r="F348" s="24" t="s">
        <v>228</v>
      </c>
    </row>
    <row r="349" spans="5:6" ht="12.75">
      <c r="E349" s="27" t="s">
        <v>254</v>
      </c>
      <c r="F349" s="89" t="s">
        <v>248</v>
      </c>
    </row>
    <row r="350" spans="5:6" ht="13.5" thickBot="1">
      <c r="E350" s="25" t="s">
        <v>255</v>
      </c>
      <c r="F350" s="90"/>
    </row>
    <row r="351" spans="5:6" ht="14.25" customHeight="1">
      <c r="E351" s="27" t="s">
        <v>256</v>
      </c>
      <c r="F351" s="89" t="s">
        <v>248</v>
      </c>
    </row>
    <row r="352" spans="5:6" ht="13.5" thickBot="1">
      <c r="E352" s="25" t="s">
        <v>257</v>
      </c>
      <c r="F352" s="90"/>
    </row>
    <row r="353" spans="5:6" ht="12.75">
      <c r="E353" s="27" t="s">
        <v>262</v>
      </c>
      <c r="F353" s="91" t="s">
        <v>248</v>
      </c>
    </row>
    <row r="354" spans="5:9" ht="12.75">
      <c r="E354" s="27" t="s">
        <v>263</v>
      </c>
      <c r="F354" s="92"/>
      <c r="I354" s="22"/>
    </row>
    <row r="355" spans="5:6" ht="13.5" thickBot="1">
      <c r="E355" s="25" t="s">
        <v>264</v>
      </c>
      <c r="F355" s="90"/>
    </row>
    <row r="356" spans="5:6" ht="13.5" thickBot="1">
      <c r="E356" s="25" t="s">
        <v>265</v>
      </c>
      <c r="F356" s="41" t="s">
        <v>346</v>
      </c>
    </row>
    <row r="357" ht="12.75">
      <c r="E357" s="20"/>
    </row>
    <row r="358" ht="12.75">
      <c r="J358" s="21" t="s">
        <v>316</v>
      </c>
    </row>
    <row r="359" ht="12.75" hidden="1">
      <c r="E359" s="20"/>
    </row>
    <row r="360" spans="3:10" ht="12.75">
      <c r="C360" s="98" t="s">
        <v>317</v>
      </c>
      <c r="D360" s="98"/>
      <c r="E360" s="98"/>
      <c r="F360" s="98"/>
      <c r="G360" s="98"/>
      <c r="H360" s="98"/>
      <c r="I360" s="98"/>
      <c r="J360" s="98"/>
    </row>
    <row r="361" spans="3:10" ht="12.75">
      <c r="C361" s="98" t="s">
        <v>318</v>
      </c>
      <c r="D361" s="98"/>
      <c r="E361" s="98"/>
      <c r="F361" s="98"/>
      <c r="G361" s="98"/>
      <c r="H361" s="98"/>
      <c r="I361" s="98"/>
      <c r="J361" s="98"/>
    </row>
    <row r="362" spans="3:10" ht="12.75">
      <c r="C362" s="98" t="s">
        <v>319</v>
      </c>
      <c r="D362" s="98"/>
      <c r="E362" s="98"/>
      <c r="F362" s="98"/>
      <c r="G362" s="98"/>
      <c r="H362" s="98"/>
      <c r="I362" s="98"/>
      <c r="J362" s="98"/>
    </row>
    <row r="363" spans="3:10" ht="12.75">
      <c r="C363" s="98" t="s">
        <v>320</v>
      </c>
      <c r="D363" s="98"/>
      <c r="E363" s="98"/>
      <c r="F363" s="98"/>
      <c r="G363" s="98"/>
      <c r="H363" s="98"/>
      <c r="I363" s="98"/>
      <c r="J363" s="98"/>
    </row>
    <row r="364" spans="3:10" ht="13.5" thickBot="1">
      <c r="C364" s="22"/>
      <c r="D364" s="22"/>
      <c r="E364" s="22"/>
      <c r="F364" s="22"/>
      <c r="G364" s="22"/>
      <c r="H364" s="22"/>
      <c r="I364" s="22"/>
      <c r="J364" s="22"/>
    </row>
    <row r="365" spans="5:11" ht="16.5" thickBot="1">
      <c r="E365" s="23" t="s">
        <v>46</v>
      </c>
      <c r="F365" s="162" t="s">
        <v>239</v>
      </c>
      <c r="G365" s="163"/>
      <c r="H365" s="163"/>
      <c r="I365" s="163"/>
      <c r="J365" s="163"/>
      <c r="K365" s="164"/>
    </row>
    <row r="366" spans="5:11" ht="16.5" thickBot="1">
      <c r="E366" s="25" t="s">
        <v>47</v>
      </c>
      <c r="F366" s="162">
        <v>6632004667</v>
      </c>
      <c r="G366" s="163"/>
      <c r="H366" s="163"/>
      <c r="I366" s="163"/>
      <c r="J366" s="163"/>
      <c r="K366" s="164"/>
    </row>
    <row r="367" spans="5:11" ht="16.5" thickBot="1">
      <c r="E367" s="25" t="s">
        <v>48</v>
      </c>
      <c r="F367" s="162">
        <v>663201001</v>
      </c>
      <c r="G367" s="163"/>
      <c r="H367" s="163"/>
      <c r="I367" s="163"/>
      <c r="J367" s="163"/>
      <c r="K367" s="164"/>
    </row>
    <row r="368" spans="5:11" ht="16.5" thickBot="1">
      <c r="E368" s="25" t="s">
        <v>49</v>
      </c>
      <c r="F368" s="187" t="s">
        <v>240</v>
      </c>
      <c r="G368" s="188"/>
      <c r="H368" s="188"/>
      <c r="I368" s="188"/>
      <c r="J368" s="188"/>
      <c r="K368" s="189"/>
    </row>
    <row r="369" spans="5:11" ht="16.5" thickBot="1">
      <c r="E369" s="25" t="str">
        <f>E282</f>
        <v>Плановый период                        </v>
      </c>
      <c r="F369" s="162" t="str">
        <f>F282</f>
        <v>01.01.13г. по 31.12.13г.</v>
      </c>
      <c r="G369" s="163"/>
      <c r="H369" s="163"/>
      <c r="I369" s="163"/>
      <c r="J369" s="163"/>
      <c r="K369" s="164"/>
    </row>
    <row r="370" spans="5:11" ht="15.75">
      <c r="E370" s="51"/>
      <c r="F370" s="72"/>
      <c r="G370" s="72"/>
      <c r="H370" s="72"/>
      <c r="I370" s="72"/>
      <c r="J370" s="72"/>
      <c r="K370" s="72"/>
    </row>
    <row r="371" spans="5:11" ht="48.75" customHeight="1">
      <c r="E371" s="165" t="s">
        <v>380</v>
      </c>
      <c r="F371" s="165"/>
      <c r="G371" s="165"/>
      <c r="H371" s="165"/>
      <c r="I371" s="165"/>
      <c r="J371" s="165"/>
      <c r="K371" s="72"/>
    </row>
    <row r="372" ht="12.75">
      <c r="E372" s="20"/>
    </row>
    <row r="373" ht="12.75">
      <c r="E373" s="20" t="s">
        <v>381</v>
      </c>
    </row>
    <row r="374" spans="5:20" ht="12.75">
      <c r="E374" s="20" t="s">
        <v>366</v>
      </c>
      <c r="O374" s="165" t="s">
        <v>376</v>
      </c>
      <c r="P374" s="219"/>
      <c r="Q374" s="219"/>
      <c r="R374" s="219"/>
      <c r="S374" s="219"/>
      <c r="T374" s="219"/>
    </row>
    <row r="375" spans="5:20" ht="12.75">
      <c r="E375" s="167" t="s">
        <v>367</v>
      </c>
      <c r="F375" s="167"/>
      <c r="G375" s="167"/>
      <c r="H375" s="167"/>
      <c r="I375" s="167"/>
      <c r="J375" s="167"/>
      <c r="K375" s="167"/>
      <c r="O375" s="75"/>
      <c r="P375" s="76"/>
      <c r="Q375" s="76"/>
      <c r="R375" s="76"/>
      <c r="S375" s="76"/>
      <c r="T375" s="76"/>
    </row>
    <row r="376" spans="5:20" ht="12.75">
      <c r="E376" s="73" t="s">
        <v>368</v>
      </c>
      <c r="F376" s="50"/>
      <c r="G376" s="50"/>
      <c r="H376" s="50"/>
      <c r="I376" s="50"/>
      <c r="J376" s="50"/>
      <c r="K376" s="50"/>
      <c r="O376" s="165" t="s">
        <v>377</v>
      </c>
      <c r="P376" s="219"/>
      <c r="Q376" s="219"/>
      <c r="R376" s="219"/>
      <c r="S376" s="219"/>
      <c r="T376" s="219"/>
    </row>
    <row r="377" spans="5:20" ht="12.75">
      <c r="E377" s="73" t="s">
        <v>369</v>
      </c>
      <c r="F377" s="50"/>
      <c r="G377" s="50"/>
      <c r="H377" s="50"/>
      <c r="I377" s="50"/>
      <c r="J377" s="50"/>
      <c r="K377" s="50"/>
      <c r="O377" s="75"/>
      <c r="P377" s="76"/>
      <c r="Q377" s="76"/>
      <c r="R377" s="76"/>
      <c r="S377" s="76"/>
      <c r="T377" s="76"/>
    </row>
    <row r="378" spans="5:20" ht="12.75">
      <c r="E378" s="20" t="s">
        <v>370</v>
      </c>
      <c r="O378" s="77" t="s">
        <v>378</v>
      </c>
      <c r="P378" s="76"/>
      <c r="Q378" s="76"/>
      <c r="R378" s="76"/>
      <c r="S378" s="76"/>
      <c r="T378" s="76"/>
    </row>
    <row r="379" spans="5:20" ht="13.5" customHeight="1">
      <c r="E379" s="43" t="s">
        <v>371</v>
      </c>
      <c r="O379" s="75" t="s">
        <v>379</v>
      </c>
      <c r="P379" s="76"/>
      <c r="Q379" s="76"/>
      <c r="R379" s="76"/>
      <c r="S379" s="76"/>
      <c r="T379" s="76"/>
    </row>
    <row r="380" ht="38.25" hidden="1">
      <c r="E380" s="20" t="s">
        <v>323</v>
      </c>
    </row>
    <row r="381" ht="102" hidden="1">
      <c r="E381" s="47" t="s">
        <v>324</v>
      </c>
    </row>
    <row r="382" ht="12.75">
      <c r="E382" s="20" t="s">
        <v>372</v>
      </c>
    </row>
    <row r="383" ht="12.75">
      <c r="E383" s="20" t="s">
        <v>373</v>
      </c>
    </row>
    <row r="384" ht="12.75">
      <c r="E384" s="20"/>
    </row>
    <row r="385" ht="12.75">
      <c r="J385" s="21" t="s">
        <v>325</v>
      </c>
    </row>
    <row r="386" ht="12.75">
      <c r="E386" s="20"/>
    </row>
    <row r="387" spans="5:10" ht="12.75">
      <c r="E387" s="98" t="s">
        <v>5</v>
      </c>
      <c r="F387" s="98"/>
      <c r="G387" s="98"/>
      <c r="H387" s="98"/>
      <c r="I387" s="98"/>
      <c r="J387" s="98"/>
    </row>
    <row r="388" spans="4:10" ht="12.75">
      <c r="D388" s="98" t="s">
        <v>326</v>
      </c>
      <c r="E388" s="98"/>
      <c r="F388" s="98"/>
      <c r="G388" s="98"/>
      <c r="H388" s="98"/>
      <c r="I388" s="98"/>
      <c r="J388" s="98"/>
    </row>
    <row r="389" spans="4:10" ht="12.75">
      <c r="D389" s="98" t="s">
        <v>327</v>
      </c>
      <c r="E389" s="98"/>
      <c r="F389" s="98"/>
      <c r="G389" s="98"/>
      <c r="H389" s="98"/>
      <c r="I389" s="98"/>
      <c r="J389" s="98"/>
    </row>
    <row r="390" spans="4:10" ht="12.75">
      <c r="D390" s="98" t="s">
        <v>328</v>
      </c>
      <c r="E390" s="98"/>
      <c r="F390" s="98"/>
      <c r="G390" s="98"/>
      <c r="H390" s="98"/>
      <c r="I390" s="98"/>
      <c r="J390" s="98"/>
    </row>
    <row r="391" ht="13.5" thickBot="1">
      <c r="E391" s="20"/>
    </row>
    <row r="392" spans="5:11" ht="16.5" thickBot="1">
      <c r="E392" s="23" t="s">
        <v>46</v>
      </c>
      <c r="F392" s="162" t="s">
        <v>239</v>
      </c>
      <c r="G392" s="163"/>
      <c r="H392" s="163"/>
      <c r="I392" s="163"/>
      <c r="J392" s="163"/>
      <c r="K392" s="164"/>
    </row>
    <row r="393" spans="5:11" ht="16.5" thickBot="1">
      <c r="E393" s="25" t="s">
        <v>47</v>
      </c>
      <c r="F393" s="162">
        <v>6632004667</v>
      </c>
      <c r="G393" s="163"/>
      <c r="H393" s="163"/>
      <c r="I393" s="163"/>
      <c r="J393" s="163"/>
      <c r="K393" s="164"/>
    </row>
    <row r="394" spans="5:11" ht="16.5" thickBot="1">
      <c r="E394" s="25" t="s">
        <v>48</v>
      </c>
      <c r="F394" s="162">
        <v>663201001</v>
      </c>
      <c r="G394" s="163"/>
      <c r="H394" s="163"/>
      <c r="I394" s="163"/>
      <c r="J394" s="163"/>
      <c r="K394" s="164"/>
    </row>
    <row r="395" spans="5:11" ht="16.5" thickBot="1">
      <c r="E395" s="25" t="s">
        <v>321</v>
      </c>
      <c r="F395" s="162" t="str">
        <f>F282</f>
        <v>01.01.13г. по 31.12.13г.</v>
      </c>
      <c r="G395" s="163"/>
      <c r="H395" s="163"/>
      <c r="I395" s="163"/>
      <c r="J395" s="163"/>
      <c r="K395" s="164"/>
    </row>
    <row r="396" spans="5:11" ht="13.5" thickBot="1">
      <c r="E396" s="118" t="s">
        <v>352</v>
      </c>
      <c r="F396" s="119"/>
      <c r="G396" s="119"/>
      <c r="H396" s="119"/>
      <c r="I396" s="119"/>
      <c r="J396" s="119"/>
      <c r="K396" s="100"/>
    </row>
    <row r="397" ht="13.5" thickBot="1">
      <c r="E397" s="20"/>
    </row>
    <row r="398" spans="5:11" ht="25.5">
      <c r="E398" s="28" t="s">
        <v>329</v>
      </c>
      <c r="F398" s="101" t="s">
        <v>350</v>
      </c>
      <c r="G398" s="102"/>
      <c r="H398" s="102"/>
      <c r="I398" s="102"/>
      <c r="J398" s="102"/>
      <c r="K398" s="103"/>
    </row>
    <row r="399" spans="5:11" ht="13.5" thickBot="1">
      <c r="E399" s="25" t="s">
        <v>330</v>
      </c>
      <c r="F399" s="104"/>
      <c r="G399" s="105"/>
      <c r="H399" s="105"/>
      <c r="I399" s="105"/>
      <c r="J399" s="105"/>
      <c r="K399" s="106"/>
    </row>
    <row r="400" spans="5:11" ht="13.5" thickBot="1">
      <c r="E400" s="25" t="s">
        <v>331</v>
      </c>
      <c r="F400" s="107" t="s">
        <v>351</v>
      </c>
      <c r="G400" s="110"/>
      <c r="H400" s="110"/>
      <c r="I400" s="110"/>
      <c r="J400" s="110"/>
      <c r="K400" s="111"/>
    </row>
    <row r="401" spans="5:11" ht="15.75" customHeight="1" thickBot="1">
      <c r="E401" s="25" t="s">
        <v>332</v>
      </c>
      <c r="F401" s="107" t="str">
        <f>F368</f>
        <v>г.Серов, ул.Агломератчиков, дом 6</v>
      </c>
      <c r="G401" s="110"/>
      <c r="H401" s="110"/>
      <c r="I401" s="110"/>
      <c r="J401" s="110"/>
      <c r="K401" s="111"/>
    </row>
    <row r="402" spans="5:11" ht="13.5" thickBot="1">
      <c r="E402" s="25" t="s">
        <v>333</v>
      </c>
      <c r="F402" s="109" t="s">
        <v>354</v>
      </c>
      <c r="G402" s="110"/>
      <c r="H402" s="110"/>
      <c r="I402" s="110"/>
      <c r="J402" s="110"/>
      <c r="K402" s="111"/>
    </row>
    <row r="403" spans="5:11" ht="13.5" thickBot="1">
      <c r="E403" s="25" t="s">
        <v>334</v>
      </c>
      <c r="F403" s="112" t="s">
        <v>388</v>
      </c>
      <c r="G403" s="113"/>
      <c r="H403" s="113"/>
      <c r="I403" s="113"/>
      <c r="J403" s="113"/>
      <c r="K403" s="114"/>
    </row>
    <row r="404" spans="5:26" ht="12.75">
      <c r="E404" s="20"/>
      <c r="U404" s="165"/>
      <c r="V404" s="219"/>
      <c r="W404" s="219"/>
      <c r="X404" s="219"/>
      <c r="Y404" s="219"/>
      <c r="Z404" s="219"/>
    </row>
    <row r="405" spans="5:26" ht="26.25" hidden="1" thickBot="1">
      <c r="E405" s="23" t="s">
        <v>335</v>
      </c>
      <c r="F405" s="115"/>
      <c r="U405" s="75"/>
      <c r="V405" s="76"/>
      <c r="W405" s="76"/>
      <c r="X405" s="76"/>
      <c r="Y405" s="76"/>
      <c r="Z405" s="76"/>
    </row>
    <row r="406" spans="5:26" ht="12.75" hidden="1">
      <c r="E406" s="27" t="s">
        <v>336</v>
      </c>
      <c r="F406" s="116"/>
      <c r="U406" s="165" t="s">
        <v>377</v>
      </c>
      <c r="V406" s="219"/>
      <c r="W406" s="219"/>
      <c r="X406" s="219"/>
      <c r="Y406" s="219"/>
      <c r="Z406" s="219"/>
    </row>
    <row r="407" spans="5:6" ht="13.5" hidden="1" thickBot="1">
      <c r="E407" s="25" t="s">
        <v>337</v>
      </c>
      <c r="F407" s="116"/>
    </row>
    <row r="408" spans="5:6" ht="12.75" hidden="1">
      <c r="E408" s="27" t="s">
        <v>338</v>
      </c>
      <c r="F408" s="116"/>
    </row>
    <row r="409" spans="5:6" ht="12.75" hidden="1">
      <c r="E409" s="27" t="s">
        <v>339</v>
      </c>
      <c r="F409" s="116"/>
    </row>
    <row r="410" spans="5:6" ht="12.75" hidden="1">
      <c r="E410" s="27" t="s">
        <v>340</v>
      </c>
      <c r="F410" s="116"/>
    </row>
    <row r="411" spans="5:6" ht="25.5" hidden="1">
      <c r="E411" s="27" t="s">
        <v>341</v>
      </c>
      <c r="F411" s="116"/>
    </row>
    <row r="412" spans="5:6" ht="13.5" hidden="1" thickBot="1">
      <c r="E412" s="25" t="s">
        <v>342</v>
      </c>
      <c r="F412" s="117"/>
    </row>
    <row r="413" ht="12.75" hidden="1">
      <c r="E413" s="20"/>
    </row>
    <row r="414" ht="12.75" hidden="1">
      <c r="E414" s="20" t="s">
        <v>322</v>
      </c>
    </row>
    <row r="415" ht="51" hidden="1">
      <c r="E415" s="20" t="s">
        <v>343</v>
      </c>
    </row>
    <row r="416" spans="5:7" ht="12.75">
      <c r="E416" s="20" t="s">
        <v>386</v>
      </c>
      <c r="G416" s="43" t="s">
        <v>387</v>
      </c>
    </row>
    <row r="419" ht="12.75">
      <c r="E419" s="43" t="s">
        <v>389</v>
      </c>
    </row>
  </sheetData>
  <mergeCells count="227">
    <mergeCell ref="U406:Z406"/>
    <mergeCell ref="O374:T374"/>
    <mergeCell ref="O376:T376"/>
    <mergeCell ref="E371:J371"/>
    <mergeCell ref="F405:F412"/>
    <mergeCell ref="F401:K401"/>
    <mergeCell ref="F402:K402"/>
    <mergeCell ref="F403:K403"/>
    <mergeCell ref="E375:K375"/>
    <mergeCell ref="D388:J388"/>
    <mergeCell ref="L56:L57"/>
    <mergeCell ref="G46:K46"/>
    <mergeCell ref="U404:Z404"/>
    <mergeCell ref="L54:L55"/>
    <mergeCell ref="G56:G57"/>
    <mergeCell ref="H56:H57"/>
    <mergeCell ref="H54:H55"/>
    <mergeCell ref="I54:I55"/>
    <mergeCell ref="K54:K55"/>
    <mergeCell ref="F177:F178"/>
    <mergeCell ref="F181:F182"/>
    <mergeCell ref="F174:F175"/>
    <mergeCell ref="F122:F123"/>
    <mergeCell ref="F124:F125"/>
    <mergeCell ref="F131:F132"/>
    <mergeCell ref="F137:F138"/>
    <mergeCell ref="C163:J163"/>
    <mergeCell ref="F170:K170"/>
    <mergeCell ref="F167:K167"/>
    <mergeCell ref="K58:K59"/>
    <mergeCell ref="K76:K77"/>
    <mergeCell ref="E162:J162"/>
    <mergeCell ref="C145:J145"/>
    <mergeCell ref="F147:K147"/>
    <mergeCell ref="F148:K148"/>
    <mergeCell ref="G66:G67"/>
    <mergeCell ref="F149:K149"/>
    <mergeCell ref="F150:K150"/>
    <mergeCell ref="E108:J108"/>
    <mergeCell ref="F194:F195"/>
    <mergeCell ref="F196:F199"/>
    <mergeCell ref="B164:J164"/>
    <mergeCell ref="D165:J165"/>
    <mergeCell ref="F190:F191"/>
    <mergeCell ref="F192:F193"/>
    <mergeCell ref="F186:F187"/>
    <mergeCell ref="F188:F189"/>
    <mergeCell ref="F168:K168"/>
    <mergeCell ref="F169:K169"/>
    <mergeCell ref="F207:F208"/>
    <mergeCell ref="F209:F210"/>
    <mergeCell ref="F200:F202"/>
    <mergeCell ref="F205:F206"/>
    <mergeCell ref="F215:F216"/>
    <mergeCell ref="F211:F212"/>
    <mergeCell ref="F213:F214"/>
    <mergeCell ref="F233:F234"/>
    <mergeCell ref="F220:F221"/>
    <mergeCell ref="F235:F236"/>
    <mergeCell ref="F223:F225"/>
    <mergeCell ref="F227:F231"/>
    <mergeCell ref="F244:F245"/>
    <mergeCell ref="F246:F247"/>
    <mergeCell ref="F237:F239"/>
    <mergeCell ref="F242:F243"/>
    <mergeCell ref="F262:F264"/>
    <mergeCell ref="F254:F255"/>
    <mergeCell ref="F257:F258"/>
    <mergeCell ref="F250:F251"/>
    <mergeCell ref="F252:F253"/>
    <mergeCell ref="F349:F350"/>
    <mergeCell ref="F351:F352"/>
    <mergeCell ref="F353:F355"/>
    <mergeCell ref="E396:K396"/>
    <mergeCell ref="C362:J362"/>
    <mergeCell ref="C363:J363"/>
    <mergeCell ref="E387:J387"/>
    <mergeCell ref="F365:K365"/>
    <mergeCell ref="F366:K366"/>
    <mergeCell ref="F395:K395"/>
    <mergeCell ref="L76:L77"/>
    <mergeCell ref="F157:K158"/>
    <mergeCell ref="F156:K156"/>
    <mergeCell ref="F155:K155"/>
    <mergeCell ref="F154:K154"/>
    <mergeCell ref="F153:K153"/>
    <mergeCell ref="F151:K152"/>
    <mergeCell ref="F116:F117"/>
    <mergeCell ref="F94:K94"/>
    <mergeCell ref="E144:J144"/>
    <mergeCell ref="L70:L71"/>
    <mergeCell ref="K72:K73"/>
    <mergeCell ref="L72:L73"/>
    <mergeCell ref="K74:K75"/>
    <mergeCell ref="L74:L75"/>
    <mergeCell ref="L68:L69"/>
    <mergeCell ref="L58:L59"/>
    <mergeCell ref="G60:G61"/>
    <mergeCell ref="K60:K61"/>
    <mergeCell ref="L60:L61"/>
    <mergeCell ref="G62:G63"/>
    <mergeCell ref="K62:K63"/>
    <mergeCell ref="G58:G59"/>
    <mergeCell ref="L62:L63"/>
    <mergeCell ref="L64:L65"/>
    <mergeCell ref="C36:K36"/>
    <mergeCell ref="E37:K37"/>
    <mergeCell ref="G64:G65"/>
    <mergeCell ref="K64:K65"/>
    <mergeCell ref="E54:E78"/>
    <mergeCell ref="G44:K44"/>
    <mergeCell ref="G45:K45"/>
    <mergeCell ref="G40:K40"/>
    <mergeCell ref="G41:K41"/>
    <mergeCell ref="G42:K42"/>
    <mergeCell ref="F328:K331"/>
    <mergeCell ref="G76:G77"/>
    <mergeCell ref="F367:K367"/>
    <mergeCell ref="F368:K368"/>
    <mergeCell ref="B312:J312"/>
    <mergeCell ref="E313:J313"/>
    <mergeCell ref="F315:K315"/>
    <mergeCell ref="F316:K316"/>
    <mergeCell ref="A310:J310"/>
    <mergeCell ref="A311:J311"/>
    <mergeCell ref="L66:L67"/>
    <mergeCell ref="J68:J69"/>
    <mergeCell ref="F323:K325"/>
    <mergeCell ref="F326:K327"/>
    <mergeCell ref="G70:G71"/>
    <mergeCell ref="G72:G73"/>
    <mergeCell ref="F317:K317"/>
    <mergeCell ref="F318:K318"/>
    <mergeCell ref="F320:K320"/>
    <mergeCell ref="F321:K322"/>
    <mergeCell ref="E35:K35"/>
    <mergeCell ref="I66:I67"/>
    <mergeCell ref="G68:G69"/>
    <mergeCell ref="H68:H69"/>
    <mergeCell ref="I68:I69"/>
    <mergeCell ref="H66:H67"/>
    <mergeCell ref="K68:K69"/>
    <mergeCell ref="E49:F53"/>
    <mergeCell ref="H49:K51"/>
    <mergeCell ref="J54:J55"/>
    <mergeCell ref="F27:I29"/>
    <mergeCell ref="F30:I30"/>
    <mergeCell ref="F95:K95"/>
    <mergeCell ref="F96:K96"/>
    <mergeCell ref="F81:K81"/>
    <mergeCell ref="F93:K93"/>
    <mergeCell ref="G74:G75"/>
    <mergeCell ref="J66:J67"/>
    <mergeCell ref="K66:K67"/>
    <mergeCell ref="K70:K71"/>
    <mergeCell ref="E336:J336"/>
    <mergeCell ref="B337:J337"/>
    <mergeCell ref="F398:K399"/>
    <mergeCell ref="D389:J389"/>
    <mergeCell ref="D390:J390"/>
    <mergeCell ref="F392:K392"/>
    <mergeCell ref="F393:K393"/>
    <mergeCell ref="F369:K369"/>
    <mergeCell ref="F344:K344"/>
    <mergeCell ref="F345:K345"/>
    <mergeCell ref="F400:K400"/>
    <mergeCell ref="B338:J338"/>
    <mergeCell ref="B339:J339"/>
    <mergeCell ref="D340:J340"/>
    <mergeCell ref="C360:J360"/>
    <mergeCell ref="F342:K342"/>
    <mergeCell ref="F343:K343"/>
    <mergeCell ref="F394:K394"/>
    <mergeCell ref="F346:K346"/>
    <mergeCell ref="C361:J361"/>
    <mergeCell ref="F278:K278"/>
    <mergeCell ref="F279:K279"/>
    <mergeCell ref="F280:K280"/>
    <mergeCell ref="F281:K281"/>
    <mergeCell ref="F282:K282"/>
    <mergeCell ref="H289:H290"/>
    <mergeCell ref="I289:I290"/>
    <mergeCell ref="F303:F304"/>
    <mergeCell ref="E309:J309"/>
    <mergeCell ref="G303:G304"/>
    <mergeCell ref="H303:H304"/>
    <mergeCell ref="I303:I304"/>
    <mergeCell ref="E284:E287"/>
    <mergeCell ref="F289:F290"/>
    <mergeCell ref="G289:G290"/>
    <mergeCell ref="F171:K171"/>
    <mergeCell ref="F269:F271"/>
    <mergeCell ref="F265:F266"/>
    <mergeCell ref="F267:F268"/>
    <mergeCell ref="E276:J276"/>
    <mergeCell ref="E275:J275"/>
    <mergeCell ref="F260:F261"/>
    <mergeCell ref="C109:J109"/>
    <mergeCell ref="B110:J110"/>
    <mergeCell ref="F102:K102"/>
    <mergeCell ref="F99:H99"/>
    <mergeCell ref="F97:H98"/>
    <mergeCell ref="F100:H100"/>
    <mergeCell ref="F101:H101"/>
    <mergeCell ref="F87:H87"/>
    <mergeCell ref="F88:H88"/>
    <mergeCell ref="F89:H89"/>
    <mergeCell ref="F90:K91"/>
    <mergeCell ref="E17:J17"/>
    <mergeCell ref="F19:I19"/>
    <mergeCell ref="F20:I20"/>
    <mergeCell ref="F85:H86"/>
    <mergeCell ref="F82:K82"/>
    <mergeCell ref="F83:K83"/>
    <mergeCell ref="F84:K84"/>
    <mergeCell ref="F21:I22"/>
    <mergeCell ref="F23:I24"/>
    <mergeCell ref="F25:I26"/>
    <mergeCell ref="E10:J10"/>
    <mergeCell ref="E11:J11"/>
    <mergeCell ref="E12:J12"/>
    <mergeCell ref="E16:J16"/>
    <mergeCell ref="G43:K43"/>
    <mergeCell ref="G54:G55"/>
    <mergeCell ref="I56:I57"/>
    <mergeCell ref="J56:J57"/>
    <mergeCell ref="K56:K57"/>
  </mergeCells>
  <hyperlinks>
    <hyperlink ref="E381" r:id="rId1" display="consultantplus://offline/ref=C8363859734B81463C85F96A625CE18129C32467321163796640F925BC3943E"/>
    <hyperlink ref="F402" r:id="rId2" display="energo@serovmet.ru"/>
  </hyperlinks>
  <printOptions/>
  <pageMargins left="0.27" right="0.43" top="0.17" bottom="1" header="0.5" footer="0.5"/>
  <pageSetup horizontalDpi="600" verticalDpi="600" orientation="portrait" paperSize="9" scale="73" r:id="rId5"/>
  <rowBreaks count="5" manualBreakCount="5">
    <brk id="141" max="11" man="1"/>
    <brk id="221" max="11" man="1"/>
    <brk id="271" max="255" man="1"/>
    <brk id="306" max="11" man="1"/>
    <brk id="383" max="11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Abramova3</dc:creator>
  <cp:keywords/>
  <dc:description/>
  <cp:lastModifiedBy>Abramova3</cp:lastModifiedBy>
  <cp:lastPrinted>2013-03-29T03:07:40Z</cp:lastPrinted>
  <dcterms:created xsi:type="dcterms:W3CDTF">2012-01-24T07:10:01Z</dcterms:created>
  <dcterms:modified xsi:type="dcterms:W3CDTF">2013-03-29T03:16:57Z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